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MS 2011" sheetId="1" r:id="rId1"/>
    <sheet name="lista cf LIVRET 2011" sheetId="2" r:id="rId2"/>
  </sheets>
  <definedNames>
    <definedName name="_xlnm.Print_Titles" localSheetId="0">'PMS 2011'!$16:$17</definedName>
  </definedNames>
  <calcPr fullCalcOnLoad="1"/>
</workbook>
</file>

<file path=xl/comments1.xml><?xml version="1.0" encoding="utf-8"?>
<comments xmlns="http://schemas.openxmlformats.org/spreadsheetml/2006/main">
  <authors>
    <author>estrella.stefanescu</author>
  </authors>
  <commentList>
    <comment ref="J18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15120
15121
15122
15123
15124
15125
15126
15127
15128
15129</t>
        </r>
      </text>
    </comment>
    <comment ref="J22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15111
15112
15131
15132</t>
        </r>
      </text>
    </comment>
    <comment ref="J46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15165
15176</t>
        </r>
      </text>
    </comment>
    <comment ref="J48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15101
15102
15103
15104
15105
15106
15107
15108
</t>
        </r>
      </text>
    </comment>
    <comment ref="J20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15135
15136
15137
15138
15139
15140
15141
15142
15144
15145</t>
        </r>
      </text>
    </comment>
    <comment ref="J40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15168
15171
15172
15173
15174
15175
</t>
        </r>
      </text>
    </comment>
    <comment ref="J36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15153-2/15153
15154/15154-1
15157-2/15157
15158/15158-1</t>
        </r>
      </text>
    </comment>
    <comment ref="J34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15151
15152
15155
15156</t>
        </r>
      </text>
    </comment>
    <comment ref="J11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15162
15163</t>
        </r>
      </text>
    </comment>
    <comment ref="J9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15118-1/15118
15119/15119-2</t>
        </r>
      </text>
    </comment>
    <comment ref="J38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15159-2/15159
15160/15160-1</t>
        </r>
      </text>
    </comment>
    <comment ref="J30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15146
15147</t>
        </r>
      </text>
    </comment>
    <comment ref="J28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15164
15169</t>
        </r>
      </text>
    </comment>
    <comment ref="J44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15166
15167</t>
        </r>
      </text>
    </comment>
    <comment ref="J42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15170
15177</t>
        </r>
      </text>
    </comment>
    <comment ref="J26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15178
15179
</t>
        </r>
      </text>
    </comment>
    <comment ref="J32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15134
15143</t>
        </r>
      </text>
    </comment>
    <comment ref="J24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15109
15110</t>
        </r>
      </text>
    </comment>
  </commentList>
</comments>
</file>

<file path=xl/comments2.xml><?xml version="1.0" encoding="utf-8"?>
<comments xmlns="http://schemas.openxmlformats.org/spreadsheetml/2006/main">
  <authors>
    <author>estrella.stefanescu</author>
  </authors>
  <commentList>
    <comment ref="C79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PRIN 
ORADEA</t>
        </r>
      </text>
    </comment>
    <comment ref="C80" authorId="0">
      <text>
        <r>
          <rPr>
            <b/>
            <sz val="8"/>
            <rFont val="Tahoma"/>
            <family val="0"/>
          </rPr>
          <t>estrella.stefanescu:</t>
        </r>
        <r>
          <rPr>
            <sz val="8"/>
            <rFont val="Tahoma"/>
            <family val="0"/>
          </rPr>
          <t xml:space="preserve">
PRIN 
ORADEA</t>
        </r>
      </text>
    </comment>
  </commentList>
</comments>
</file>

<file path=xl/sharedStrings.xml><?xml version="1.0" encoding="utf-8"?>
<sst xmlns="http://schemas.openxmlformats.org/spreadsheetml/2006/main" count="269" uniqueCount="88">
  <si>
    <t>Bistrita Nord</t>
  </si>
  <si>
    <t>km pe inchiriata/zi</t>
  </si>
  <si>
    <t>km pe inchiriata/an</t>
  </si>
  <si>
    <t>km subventie/an</t>
  </si>
  <si>
    <t>km TUI/an</t>
  </si>
  <si>
    <t>14 trenuri</t>
  </si>
  <si>
    <t>10 trenuri</t>
  </si>
  <si>
    <t>TOTAL</t>
  </si>
  <si>
    <t>CLUJ</t>
  </si>
  <si>
    <t>Vascau</t>
  </si>
  <si>
    <t>Holod</t>
  </si>
  <si>
    <t>Salonta</t>
  </si>
  <si>
    <t>Oradea</t>
  </si>
  <si>
    <t>SECTIA CIUMEGHIU - HOLOD</t>
  </si>
  <si>
    <t>Bistrita Bargaului</t>
  </si>
  <si>
    <t>SECTIA BISTRITA NORD - BISTRITA BARGAULUI</t>
  </si>
  <si>
    <t>Negresti Oas</t>
  </si>
  <si>
    <t>Satu Mare</t>
  </si>
  <si>
    <t>Bixad</t>
  </si>
  <si>
    <t>SECTIA BIXAD - BOTIZ</t>
  </si>
  <si>
    <t>Ilva Mica</t>
  </si>
  <si>
    <t>Rodna Veche</t>
  </si>
  <si>
    <t>Nasaud</t>
  </si>
  <si>
    <t>15118-1/15118</t>
  </si>
  <si>
    <t>15119/15119-2</t>
  </si>
  <si>
    <t>care face obiectul contractelor de servicii publice</t>
  </si>
  <si>
    <t>Trenuri cu circulaţie regulată</t>
  </si>
  <si>
    <t>Nr. crt.</t>
  </si>
  <si>
    <t>Ruta de circulaţie</t>
  </si>
  <si>
    <t>Distanţa (km.)</t>
  </si>
  <si>
    <t>Rang tren</t>
  </si>
  <si>
    <t xml:space="preserve"> Regim de circulaţie</t>
  </si>
  <si>
    <t>Nr. zile circ/an</t>
  </si>
  <si>
    <t>Nr. tren/zi</t>
  </si>
  <si>
    <t>Tren km/zi (col2xcol6)</t>
  </si>
  <si>
    <t>Tren km/an            (col5 x col7)</t>
  </si>
  <si>
    <t>4*</t>
  </si>
  <si>
    <t>Bistriţa Nord - Năsăud</t>
  </si>
  <si>
    <t xml:space="preserve"> personal</t>
  </si>
  <si>
    <t>Z</t>
  </si>
  <si>
    <t>Total</t>
  </si>
  <si>
    <t xml:space="preserve">TOTAL tren- km  Sectii interoperabile </t>
  </si>
  <si>
    <t xml:space="preserve"> Sectii neinteroperabile (inchiriate)                              </t>
  </si>
  <si>
    <t>Bistriţa Bârgăului hcv. - Bistriţa Nord</t>
  </si>
  <si>
    <t xml:space="preserve">Holod - Oradea </t>
  </si>
  <si>
    <t xml:space="preserve"> Vaşcau -  Holod  </t>
  </si>
  <si>
    <t>Bixad Hm. - Satu Mare</t>
  </si>
  <si>
    <t>Negresti Oaş - Satu Mare</t>
  </si>
  <si>
    <t>Negresti Oaş - Bixad</t>
  </si>
  <si>
    <t xml:space="preserve">TOTAL tren- km  Sectii neinteroperabile (inchiriate) </t>
  </si>
  <si>
    <t>TOTAL  GENERAL SERVICIU PUBLIC SOCIAL</t>
  </si>
  <si>
    <t>LEGENDA</t>
  </si>
  <si>
    <t xml:space="preserve"> *  =  Regim de circulaţie</t>
  </si>
  <si>
    <t>( coloana 4 din tabele)</t>
  </si>
  <si>
    <t>Rodna Veche Hm. - Ilva Mica</t>
  </si>
  <si>
    <t>15153-2/15153</t>
  </si>
  <si>
    <t>15154/15154-1</t>
  </si>
  <si>
    <t>15157-2/15157</t>
  </si>
  <si>
    <t>15158/15158-1</t>
  </si>
  <si>
    <t>15159-2/15159</t>
  </si>
  <si>
    <t>SALVA</t>
  </si>
  <si>
    <t>15160/15160-1</t>
  </si>
  <si>
    <t>SATU MARE</t>
  </si>
  <si>
    <t>SECTIA ILVA MICA - RODNA VECHE</t>
  </si>
  <si>
    <t>MARGHITA</t>
  </si>
  <si>
    <t>SIMLEUL SILVANIEI</t>
  </si>
  <si>
    <t>SARMASAG</t>
  </si>
  <si>
    <t>SACUENI BIHOR</t>
  </si>
  <si>
    <t>ORADEA</t>
  </si>
  <si>
    <t>HOLOD</t>
  </si>
  <si>
    <t>SECTIA SACUENI BIHOR - SARMASAG</t>
  </si>
  <si>
    <t>NU CIRCULA 6,7 si SL</t>
  </si>
  <si>
    <t>16 trenuri</t>
  </si>
  <si>
    <t>Satu Mare - Oradea</t>
  </si>
  <si>
    <t>Rodna Veche Hm. - Salva</t>
  </si>
  <si>
    <t>Marghita - Holod</t>
  </si>
  <si>
    <t>Holod - Salonta</t>
  </si>
  <si>
    <t>Marghita - Săcuieni Bihor</t>
  </si>
  <si>
    <t>Sărmasag - Marghita</t>
  </si>
  <si>
    <t>Sărmasag - Oradea</t>
  </si>
  <si>
    <t>Simleul Silvaniei - Sărmasag</t>
  </si>
  <si>
    <t>Sărmasag -Săcuieni Bihor</t>
  </si>
  <si>
    <t>Rodna Veche Hm. - Năsaud</t>
  </si>
  <si>
    <t>Circulă zilnic;</t>
  </si>
  <si>
    <t>Lista completă a trenurilor de călători ce reprezintă pachetul minim social pe anul 2011,</t>
  </si>
  <si>
    <t>A</t>
  </si>
  <si>
    <t>Nu circulă sâmbăta, duminica şi sărbătorile legale;</t>
  </si>
  <si>
    <r>
      <t xml:space="preserve">Anexa nr. 2 </t>
    </r>
    <r>
      <rPr>
        <sz val="12"/>
        <rFont val="Times New Roman"/>
        <family val="1"/>
      </rPr>
      <t xml:space="preserve">la actul adiţional pe anul 2011 la Contractul de servicii publice pentru perioada 2008 - 2011 al </t>
    </r>
    <r>
      <rPr>
        <b/>
        <sz val="12"/>
        <rFont val="Times New Roman"/>
        <family val="1"/>
      </rPr>
      <t>SC REGIONAL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</si>
</sst>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;[Red]0"/>
    <numFmt numFmtId="183" formatCode="#,##0.00;[Red]#,##0.00"/>
    <numFmt numFmtId="184" formatCode="0.0"/>
    <numFmt numFmtId="185" formatCode="0.00_ ;[Red]\-0.00\ "/>
    <numFmt numFmtId="186" formatCode="#,##0.0"/>
    <numFmt numFmtId="187" formatCode="&quot;Da&quot;;&quot;Da&quot;;&quot;Nu&quot;"/>
    <numFmt numFmtId="188" formatCode="&quot;Adevărat&quot;;&quot;Adevărat&quot;;&quot;Fals&quot;"/>
    <numFmt numFmtId="189" formatCode="&quot;Activat&quot;;&quot;Activat&quot;;&quot;Dezactivat&quot;"/>
    <numFmt numFmtId="190" formatCode="#,##0.0_ ;[Red]\-#,##0.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7" borderId="0" xfId="0" applyFill="1" applyAlignment="1">
      <alignment/>
    </xf>
    <xf numFmtId="0" fontId="6" fillId="7" borderId="0" xfId="0" applyFont="1" applyFill="1" applyAlignment="1">
      <alignment/>
    </xf>
    <xf numFmtId="0" fontId="1" fillId="7" borderId="0" xfId="0" applyFont="1" applyFill="1" applyAlignment="1">
      <alignment/>
    </xf>
    <xf numFmtId="4" fontId="4" fillId="7" borderId="0" xfId="0" applyNumberFormat="1" applyFont="1" applyFill="1" applyAlignment="1">
      <alignment/>
    </xf>
    <xf numFmtId="4" fontId="1" fillId="7" borderId="0" xfId="0" applyNumberFormat="1" applyFont="1" applyFill="1" applyAlignment="1">
      <alignment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4" fontId="7" fillId="7" borderId="0" xfId="0" applyNumberFormat="1" applyFont="1" applyFill="1" applyAlignment="1">
      <alignment/>
    </xf>
    <xf numFmtId="4" fontId="0" fillId="22" borderId="0" xfId="0" applyNumberFormat="1" applyFill="1" applyAlignment="1">
      <alignment/>
    </xf>
    <xf numFmtId="4" fontId="5" fillId="22" borderId="0" xfId="0" applyNumberFormat="1" applyFont="1" applyFill="1" applyAlignment="1">
      <alignment/>
    </xf>
    <xf numFmtId="4" fontId="1" fillId="22" borderId="0" xfId="0" applyNumberFormat="1" applyFont="1" applyFill="1" applyAlignment="1">
      <alignment/>
    </xf>
    <xf numFmtId="0" fontId="4" fillId="22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82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4" fontId="9" fillId="0" borderId="0" xfId="0" applyNumberFormat="1" applyFont="1" applyFill="1" applyAlignment="1" applyProtection="1">
      <alignment horizontal="center" vertical="center"/>
      <protection locked="0"/>
    </xf>
    <xf numFmtId="3" fontId="9" fillId="0" borderId="0" xfId="0" applyNumberFormat="1" applyFont="1" applyFill="1" applyAlignment="1" applyProtection="1">
      <alignment vertical="center"/>
      <protection locked="0"/>
    </xf>
    <xf numFmtId="4" fontId="9" fillId="0" borderId="0" xfId="0" applyNumberFormat="1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2" xfId="0" applyNumberFormat="1" applyFont="1" applyFill="1" applyBorder="1" applyAlignment="1" applyProtection="1">
      <alignment horizontal="center" vertical="center"/>
      <protection locked="0"/>
    </xf>
    <xf numFmtId="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wrapText="1"/>
    </xf>
    <xf numFmtId="2" fontId="9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4" fontId="9" fillId="0" borderId="0" xfId="0" applyNumberFormat="1" applyFont="1" applyFill="1" applyAlignment="1">
      <alignment vertical="center"/>
    </xf>
    <xf numFmtId="4" fontId="4" fillId="22" borderId="0" xfId="0" applyNumberFormat="1" applyFont="1" applyFill="1" applyAlignment="1">
      <alignment/>
    </xf>
    <xf numFmtId="4" fontId="7" fillId="22" borderId="0" xfId="0" applyNumberFormat="1" applyFont="1" applyFill="1" applyAlignment="1">
      <alignment/>
    </xf>
    <xf numFmtId="4" fontId="8" fillId="22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4" fontId="9" fillId="0" borderId="14" xfId="0" applyNumberFormat="1" applyFont="1" applyFill="1" applyBorder="1" applyAlignment="1" applyProtection="1">
      <alignment vertical="center"/>
      <protection locked="0"/>
    </xf>
    <xf numFmtId="4" fontId="9" fillId="0" borderId="16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0" borderId="12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4" fontId="9" fillId="0" borderId="14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3" fontId="10" fillId="0" borderId="12" xfId="0" applyNumberFormat="1" applyFont="1" applyFill="1" applyBorder="1" applyAlignment="1" applyProtection="1">
      <alignment/>
      <protection locked="0"/>
    </xf>
    <xf numFmtId="4" fontId="10" fillId="0" borderId="12" xfId="0" applyNumberFormat="1" applyFont="1" applyFill="1" applyBorder="1" applyAlignment="1" applyProtection="1">
      <alignment/>
      <protection locked="0"/>
    </xf>
    <xf numFmtId="4" fontId="10" fillId="0" borderId="0" xfId="0" applyNumberFormat="1" applyFont="1" applyFill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3" fontId="9" fillId="0" borderId="17" xfId="0" applyNumberFormat="1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/>
      <protection locked="0"/>
    </xf>
    <xf numFmtId="4" fontId="9" fillId="0" borderId="18" xfId="0" applyNumberFormat="1" applyFont="1" applyFill="1" applyBorder="1" applyAlignment="1" applyProtection="1">
      <alignment/>
      <protection locked="0"/>
    </xf>
    <xf numFmtId="3" fontId="10" fillId="0" borderId="11" xfId="0" applyNumberFormat="1" applyFont="1" applyFill="1" applyBorder="1" applyAlignment="1" applyProtection="1">
      <alignment/>
      <protection locked="0"/>
    </xf>
    <xf numFmtId="4" fontId="10" fillId="0" borderId="11" xfId="0" applyNumberFormat="1" applyFont="1" applyFill="1" applyBorder="1" applyAlignment="1" applyProtection="1">
      <alignment/>
      <protection locked="0"/>
    </xf>
    <xf numFmtId="0" fontId="0" fillId="10" borderId="0" xfId="0" applyFill="1" applyAlignment="1">
      <alignment/>
    </xf>
    <xf numFmtId="4" fontId="10" fillId="0" borderId="13" xfId="0" applyNumberFormat="1" applyFont="1" applyFill="1" applyBorder="1" applyAlignment="1" applyProtection="1">
      <alignment/>
      <protection locked="0"/>
    </xf>
    <xf numFmtId="4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4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  <protection hidden="1"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hidden="1" locked="0"/>
    </xf>
    <xf numFmtId="0" fontId="9" fillId="0" borderId="21" xfId="0" applyFont="1" applyFill="1" applyBorder="1" applyAlignment="1">
      <alignment horizontal="center" wrapText="1"/>
    </xf>
    <xf numFmtId="0" fontId="9" fillId="0" borderId="23" xfId="0" applyFont="1" applyFill="1" applyBorder="1" applyAlignment="1" applyProtection="1">
      <alignment horizontal="center" wrapText="1"/>
      <protection locked="0"/>
    </xf>
    <xf numFmtId="2" fontId="9" fillId="0" borderId="23" xfId="0" applyNumberFormat="1" applyFont="1" applyFill="1" applyBorder="1" applyAlignment="1" applyProtection="1">
      <alignment horizontal="center" wrapText="1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PageLayoutView="0" workbookViewId="0" topLeftCell="A40">
      <selection activeCell="H1" sqref="H1:I1"/>
    </sheetView>
  </sheetViews>
  <sheetFormatPr defaultColWidth="9.140625" defaultRowHeight="12.75"/>
  <cols>
    <col min="1" max="1" width="4.8515625" style="34" customWidth="1"/>
    <col min="2" max="2" width="21.28125" style="34" customWidth="1"/>
    <col min="3" max="3" width="8.57421875" style="35" customWidth="1"/>
    <col min="4" max="4" width="10.421875" style="34" customWidth="1"/>
    <col min="5" max="5" width="8.7109375" style="34" customWidth="1"/>
    <col min="6" max="6" width="6.57421875" style="34" customWidth="1"/>
    <col min="7" max="7" width="6.28125" style="36" customWidth="1"/>
    <col min="8" max="8" width="13.28125" style="37" customWidth="1"/>
    <col min="9" max="9" width="17.7109375" style="37" customWidth="1"/>
    <col min="10" max="16384" width="9.140625" style="33" customWidth="1"/>
  </cols>
  <sheetData>
    <row r="1" spans="1:9" ht="83.25" customHeight="1">
      <c r="A1" s="28"/>
      <c r="B1" s="29"/>
      <c r="C1" s="29"/>
      <c r="D1" s="28"/>
      <c r="E1" s="29"/>
      <c r="F1" s="28"/>
      <c r="G1" s="30"/>
      <c r="H1" s="102" t="s">
        <v>87</v>
      </c>
      <c r="I1" s="103"/>
    </row>
    <row r="2" spans="1:9" ht="15.75">
      <c r="A2" s="28"/>
      <c r="B2" s="29"/>
      <c r="C2" s="29"/>
      <c r="D2" s="28"/>
      <c r="E2" s="29"/>
      <c r="F2" s="28"/>
      <c r="G2" s="30"/>
      <c r="H2" s="31"/>
      <c r="I2" s="32"/>
    </row>
    <row r="3" spans="1:9" ht="18" customHeight="1">
      <c r="A3" s="104" t="s">
        <v>84</v>
      </c>
      <c r="B3" s="104"/>
      <c r="C3" s="104"/>
      <c r="D3" s="104"/>
      <c r="E3" s="104"/>
      <c r="F3" s="104"/>
      <c r="G3" s="104"/>
      <c r="H3" s="104"/>
      <c r="I3" s="104"/>
    </row>
    <row r="4" spans="1:9" ht="18.75" customHeight="1">
      <c r="A4" s="104" t="s">
        <v>25</v>
      </c>
      <c r="B4" s="104"/>
      <c r="C4" s="104"/>
      <c r="D4" s="104"/>
      <c r="E4" s="104"/>
      <c r="F4" s="104"/>
      <c r="G4" s="104"/>
      <c r="H4" s="104"/>
      <c r="I4" s="104"/>
    </row>
    <row r="5" ht="15" customHeight="1"/>
    <row r="6" spans="1:9" ht="17.25" customHeight="1" thickBot="1">
      <c r="A6" s="105" t="s">
        <v>26</v>
      </c>
      <c r="B6" s="105"/>
      <c r="C6" s="105"/>
      <c r="D6" s="105"/>
      <c r="E6" s="105"/>
      <c r="F6" s="105"/>
      <c r="G6" s="105"/>
      <c r="H6" s="105"/>
      <c r="I6" s="105"/>
    </row>
    <row r="7" spans="1:9" ht="64.5" thickBot="1" thickTop="1">
      <c r="A7" s="38" t="s">
        <v>27</v>
      </c>
      <c r="B7" s="39" t="s">
        <v>28</v>
      </c>
      <c r="C7" s="40" t="s">
        <v>29</v>
      </c>
      <c r="D7" s="39" t="s">
        <v>30</v>
      </c>
      <c r="E7" s="41" t="s">
        <v>31</v>
      </c>
      <c r="F7" s="41" t="s">
        <v>32</v>
      </c>
      <c r="G7" s="42" t="s">
        <v>33</v>
      </c>
      <c r="H7" s="40" t="s">
        <v>34</v>
      </c>
      <c r="I7" s="43" t="s">
        <v>35</v>
      </c>
    </row>
    <row r="8" spans="1:9" ht="15" customHeight="1" thickBot="1" thickTop="1">
      <c r="A8" s="44">
        <v>0</v>
      </c>
      <c r="B8" s="45">
        <v>1</v>
      </c>
      <c r="C8" s="45">
        <v>2</v>
      </c>
      <c r="D8" s="45">
        <v>3</v>
      </c>
      <c r="E8" s="45" t="s">
        <v>36</v>
      </c>
      <c r="F8" s="45">
        <v>5</v>
      </c>
      <c r="G8" s="46">
        <v>6</v>
      </c>
      <c r="H8" s="47">
        <v>7</v>
      </c>
      <c r="I8" s="48">
        <v>8</v>
      </c>
    </row>
    <row r="9" spans="1:10" ht="15" customHeight="1" thickBot="1" thickTop="1">
      <c r="A9" s="93">
        <v>1</v>
      </c>
      <c r="B9" s="95" t="s">
        <v>37</v>
      </c>
      <c r="C9" s="97">
        <v>63.5</v>
      </c>
      <c r="D9" s="64" t="s">
        <v>38</v>
      </c>
      <c r="E9" s="64" t="s">
        <v>39</v>
      </c>
      <c r="F9" s="65">
        <v>365</v>
      </c>
      <c r="G9" s="66">
        <v>2</v>
      </c>
      <c r="H9" s="67">
        <f>C9*G9</f>
        <v>127</v>
      </c>
      <c r="I9" s="68">
        <f>F9*H9</f>
        <v>46355</v>
      </c>
      <c r="J9" s="37"/>
    </row>
    <row r="10" spans="1:10" ht="15" customHeight="1" thickBot="1" thickTop="1">
      <c r="A10" s="94"/>
      <c r="B10" s="96"/>
      <c r="C10" s="98"/>
      <c r="D10" s="99" t="s">
        <v>40</v>
      </c>
      <c r="E10" s="100"/>
      <c r="F10" s="101"/>
      <c r="G10" s="69">
        <f>SUM(G9:G9)</f>
        <v>2</v>
      </c>
      <c r="H10" s="70">
        <f>SUM(H9:H9)</f>
        <v>127</v>
      </c>
      <c r="I10" s="71">
        <f>SUM(I9:I9)</f>
        <v>46355</v>
      </c>
      <c r="J10" s="37"/>
    </row>
    <row r="11" spans="1:10" ht="15" customHeight="1" thickBot="1" thickTop="1">
      <c r="A11" s="93">
        <v>2</v>
      </c>
      <c r="B11" s="95" t="s">
        <v>73</v>
      </c>
      <c r="C11" s="97">
        <v>133</v>
      </c>
      <c r="D11" s="64" t="s">
        <v>38</v>
      </c>
      <c r="E11" s="64" t="s">
        <v>39</v>
      </c>
      <c r="F11" s="65">
        <v>365</v>
      </c>
      <c r="G11" s="66">
        <v>2</v>
      </c>
      <c r="H11" s="67">
        <f>C11*G11</f>
        <v>266</v>
      </c>
      <c r="I11" s="68">
        <f>F11*H11</f>
        <v>97090</v>
      </c>
      <c r="J11" s="37"/>
    </row>
    <row r="12" spans="1:10" ht="15" customHeight="1" thickBot="1" thickTop="1">
      <c r="A12" s="94"/>
      <c r="B12" s="96"/>
      <c r="C12" s="98"/>
      <c r="D12" s="99" t="s">
        <v>40</v>
      </c>
      <c r="E12" s="100"/>
      <c r="F12" s="101"/>
      <c r="G12" s="69">
        <f>SUM(G11:G11)</f>
        <v>2</v>
      </c>
      <c r="H12" s="70">
        <f>SUM(H11:H11)</f>
        <v>266</v>
      </c>
      <c r="I12" s="71">
        <f>SUM(I11:I11)</f>
        <v>97090</v>
      </c>
      <c r="J12" s="37"/>
    </row>
    <row r="13" spans="1:9" ht="25.5" customHeight="1" thickBot="1" thickTop="1">
      <c r="A13" s="106" t="s">
        <v>41</v>
      </c>
      <c r="B13" s="107"/>
      <c r="C13" s="107"/>
      <c r="D13" s="107"/>
      <c r="E13" s="107"/>
      <c r="F13" s="107"/>
      <c r="G13" s="108"/>
      <c r="H13" s="49">
        <f>H10++H12</f>
        <v>393</v>
      </c>
      <c r="I13" s="49">
        <f>I10++I12</f>
        <v>143445</v>
      </c>
    </row>
    <row r="14" spans="1:9" ht="16.5" customHeight="1" thickBot="1" thickTop="1">
      <c r="A14" s="91"/>
      <c r="B14" s="91"/>
      <c r="C14" s="91"/>
      <c r="D14" s="91"/>
      <c r="E14" s="91"/>
      <c r="F14" s="91"/>
      <c r="G14" s="91"/>
      <c r="H14" s="92"/>
      <c r="I14" s="92"/>
    </row>
    <row r="15" spans="1:9" ht="27.75" customHeight="1" thickBot="1" thickTop="1">
      <c r="A15" s="109" t="s">
        <v>42</v>
      </c>
      <c r="B15" s="109"/>
      <c r="C15" s="109"/>
      <c r="D15" s="109"/>
      <c r="E15" s="109"/>
      <c r="F15" s="109"/>
      <c r="G15" s="109"/>
      <c r="H15" s="109"/>
      <c r="I15" s="109"/>
    </row>
    <row r="16" spans="1:9" ht="48.75" customHeight="1" thickBot="1" thickTop="1">
      <c r="A16" s="38" t="s">
        <v>27</v>
      </c>
      <c r="B16" s="39" t="s">
        <v>28</v>
      </c>
      <c r="C16" s="40" t="s">
        <v>29</v>
      </c>
      <c r="D16" s="39" t="s">
        <v>30</v>
      </c>
      <c r="E16" s="41" t="s">
        <v>31</v>
      </c>
      <c r="F16" s="41" t="s">
        <v>32</v>
      </c>
      <c r="G16" s="42" t="s">
        <v>33</v>
      </c>
      <c r="H16" s="40" t="s">
        <v>34</v>
      </c>
      <c r="I16" s="50" t="s">
        <v>35</v>
      </c>
    </row>
    <row r="17" spans="1:9" ht="14.25" customHeight="1" thickBot="1" thickTop="1">
      <c r="A17" s="44">
        <v>0</v>
      </c>
      <c r="B17" s="45">
        <v>1</v>
      </c>
      <c r="C17" s="45">
        <v>2</v>
      </c>
      <c r="D17" s="45">
        <v>3</v>
      </c>
      <c r="E17" s="45" t="s">
        <v>36</v>
      </c>
      <c r="F17" s="45">
        <v>5</v>
      </c>
      <c r="G17" s="46">
        <v>6</v>
      </c>
      <c r="H17" s="47">
        <v>7</v>
      </c>
      <c r="I17" s="48">
        <v>8</v>
      </c>
    </row>
    <row r="18" spans="1:10" s="56" customFormat="1" ht="15" customHeight="1" thickBot="1" thickTop="1">
      <c r="A18" s="93">
        <v>1</v>
      </c>
      <c r="B18" s="95" t="s">
        <v>43</v>
      </c>
      <c r="C18" s="97">
        <v>29.6</v>
      </c>
      <c r="D18" s="72" t="s">
        <v>38</v>
      </c>
      <c r="E18" s="72" t="s">
        <v>39</v>
      </c>
      <c r="F18" s="73">
        <v>365</v>
      </c>
      <c r="G18" s="74">
        <v>10</v>
      </c>
      <c r="H18" s="75">
        <f>C18*G18</f>
        <v>296</v>
      </c>
      <c r="I18" s="76">
        <f>F18*H18</f>
        <v>108040</v>
      </c>
      <c r="J18" s="77"/>
    </row>
    <row r="19" spans="1:10" s="56" customFormat="1" ht="15" customHeight="1" thickBot="1" thickTop="1">
      <c r="A19" s="110"/>
      <c r="B19" s="111"/>
      <c r="C19" s="112"/>
      <c r="D19" s="113" t="s">
        <v>40</v>
      </c>
      <c r="E19" s="114"/>
      <c r="F19" s="115"/>
      <c r="G19" s="85">
        <f>SUM(G18:G18)</f>
        <v>10</v>
      </c>
      <c r="H19" s="86">
        <f>SUM(H18:H18)</f>
        <v>296</v>
      </c>
      <c r="I19" s="88">
        <f>SUM(I18:I18)</f>
        <v>108040</v>
      </c>
      <c r="J19" s="77"/>
    </row>
    <row r="20" spans="1:9" s="56" customFormat="1" ht="15" customHeight="1" thickBot="1" thickTop="1">
      <c r="A20" s="93">
        <v>2</v>
      </c>
      <c r="B20" s="95" t="s">
        <v>46</v>
      </c>
      <c r="C20" s="97">
        <v>51.8</v>
      </c>
      <c r="D20" s="72" t="s">
        <v>38</v>
      </c>
      <c r="E20" s="72" t="s">
        <v>39</v>
      </c>
      <c r="F20" s="73">
        <v>365</v>
      </c>
      <c r="G20" s="74">
        <v>10</v>
      </c>
      <c r="H20" s="75">
        <f>C20*G20</f>
        <v>518</v>
      </c>
      <c r="I20" s="76">
        <f>F20*H20</f>
        <v>189070</v>
      </c>
    </row>
    <row r="21" spans="1:9" s="56" customFormat="1" ht="15" customHeight="1" thickBot="1" thickTop="1">
      <c r="A21" s="110"/>
      <c r="B21" s="111"/>
      <c r="C21" s="112"/>
      <c r="D21" s="113" t="s">
        <v>40</v>
      </c>
      <c r="E21" s="114"/>
      <c r="F21" s="115"/>
      <c r="G21" s="85">
        <f>SUM(G20:G20)</f>
        <v>10</v>
      </c>
      <c r="H21" s="86">
        <f>SUM(H20:H20)</f>
        <v>518</v>
      </c>
      <c r="I21" s="79">
        <f>SUM(I20)</f>
        <v>189070</v>
      </c>
    </row>
    <row r="22" spans="1:10" s="56" customFormat="1" ht="15" customHeight="1" thickBot="1" thickTop="1">
      <c r="A22" s="93">
        <v>3</v>
      </c>
      <c r="B22" s="95" t="s">
        <v>44</v>
      </c>
      <c r="C22" s="97">
        <v>94.3</v>
      </c>
      <c r="D22" s="72" t="s">
        <v>38</v>
      </c>
      <c r="E22" s="72" t="s">
        <v>39</v>
      </c>
      <c r="F22" s="73">
        <v>365</v>
      </c>
      <c r="G22" s="74">
        <v>4</v>
      </c>
      <c r="H22" s="75">
        <f>C22*G22</f>
        <v>377.2</v>
      </c>
      <c r="I22" s="76">
        <f>F22*H22</f>
        <v>137678</v>
      </c>
      <c r="J22" s="77"/>
    </row>
    <row r="23" spans="1:10" s="56" customFormat="1" ht="15" customHeight="1" thickBot="1" thickTop="1">
      <c r="A23" s="116"/>
      <c r="B23" s="117"/>
      <c r="C23" s="98"/>
      <c r="D23" s="113" t="s">
        <v>40</v>
      </c>
      <c r="E23" s="114"/>
      <c r="F23" s="115"/>
      <c r="G23" s="85">
        <f>SUM(G22:G22)</f>
        <v>4</v>
      </c>
      <c r="H23" s="86">
        <f>SUM(H22:H22)</f>
        <v>377.2</v>
      </c>
      <c r="I23" s="79">
        <f>SUM(I22:I22)</f>
        <v>137678</v>
      </c>
      <c r="J23" s="77"/>
    </row>
    <row r="24" spans="1:10" s="56" customFormat="1" ht="15" customHeight="1" thickBot="1" thickTop="1">
      <c r="A24" s="93">
        <v>4</v>
      </c>
      <c r="B24" s="95" t="s">
        <v>76</v>
      </c>
      <c r="C24" s="97">
        <v>55.1</v>
      </c>
      <c r="D24" s="81" t="s">
        <v>38</v>
      </c>
      <c r="E24" s="81" t="s">
        <v>85</v>
      </c>
      <c r="F24" s="81">
        <v>255</v>
      </c>
      <c r="G24" s="82">
        <v>2</v>
      </c>
      <c r="H24" s="83">
        <f>C24*G24</f>
        <v>110.2</v>
      </c>
      <c r="I24" s="84">
        <f>F24*H24</f>
        <v>28101</v>
      </c>
      <c r="J24" s="77"/>
    </row>
    <row r="25" spans="1:10" s="56" customFormat="1" ht="15" customHeight="1" thickBot="1" thickTop="1">
      <c r="A25" s="116"/>
      <c r="B25" s="117"/>
      <c r="C25" s="98"/>
      <c r="D25" s="113" t="s">
        <v>40</v>
      </c>
      <c r="E25" s="114"/>
      <c r="F25" s="115"/>
      <c r="G25" s="78">
        <f>SUM(G24:G24)</f>
        <v>2</v>
      </c>
      <c r="H25" s="79">
        <f>SUM(H24:H24)</f>
        <v>110.2</v>
      </c>
      <c r="I25" s="79">
        <f>SUM(I24:I24)</f>
        <v>28101</v>
      </c>
      <c r="J25" s="77"/>
    </row>
    <row r="26" spans="1:9" s="56" customFormat="1" ht="15" customHeight="1" thickBot="1" thickTop="1">
      <c r="A26" s="93">
        <v>5</v>
      </c>
      <c r="B26" s="95" t="s">
        <v>75</v>
      </c>
      <c r="C26" s="97">
        <v>162.7</v>
      </c>
      <c r="D26" s="72" t="s">
        <v>38</v>
      </c>
      <c r="E26" s="72" t="s">
        <v>39</v>
      </c>
      <c r="F26" s="73">
        <v>365</v>
      </c>
      <c r="G26" s="74">
        <v>2</v>
      </c>
      <c r="H26" s="75">
        <f>C26*G26</f>
        <v>325.4</v>
      </c>
      <c r="I26" s="76">
        <f>F26*H26</f>
        <v>118770.99999999999</v>
      </c>
    </row>
    <row r="27" spans="1:9" s="56" customFormat="1" ht="15" customHeight="1" thickBot="1" thickTop="1">
      <c r="A27" s="110"/>
      <c r="B27" s="111"/>
      <c r="C27" s="112"/>
      <c r="D27" s="113" t="s">
        <v>40</v>
      </c>
      <c r="E27" s="114"/>
      <c r="F27" s="115"/>
      <c r="G27" s="85">
        <f>SUM(G26:G26)</f>
        <v>2</v>
      </c>
      <c r="H27" s="86">
        <f>SUM(H26:H26)</f>
        <v>325.4</v>
      </c>
      <c r="I27" s="79">
        <f>SUM(I26)</f>
        <v>118770.99999999999</v>
      </c>
    </row>
    <row r="28" spans="1:10" s="56" customFormat="1" ht="15" customHeight="1" thickBot="1" thickTop="1">
      <c r="A28" s="93">
        <v>6</v>
      </c>
      <c r="B28" s="95" t="s">
        <v>77</v>
      </c>
      <c r="C28" s="97">
        <v>25</v>
      </c>
      <c r="D28" s="72" t="s">
        <v>38</v>
      </c>
      <c r="E28" s="72" t="s">
        <v>39</v>
      </c>
      <c r="F28" s="72">
        <v>365</v>
      </c>
      <c r="G28" s="74">
        <v>2</v>
      </c>
      <c r="H28" s="75">
        <f>C28*G28</f>
        <v>50</v>
      </c>
      <c r="I28" s="76">
        <f>F28*H28</f>
        <v>18250</v>
      </c>
      <c r="J28" s="77"/>
    </row>
    <row r="29" spans="1:10" s="56" customFormat="1" ht="15" customHeight="1" thickBot="1" thickTop="1">
      <c r="A29" s="110"/>
      <c r="B29" s="111"/>
      <c r="C29" s="112"/>
      <c r="D29" s="113" t="s">
        <v>40</v>
      </c>
      <c r="E29" s="114"/>
      <c r="F29" s="115"/>
      <c r="G29" s="85">
        <f>SUM(G28:G28)</f>
        <v>2</v>
      </c>
      <c r="H29" s="86">
        <f>SUM(H28:H28)</f>
        <v>50</v>
      </c>
      <c r="I29" s="79">
        <f>SUM(I28:I28)</f>
        <v>18250</v>
      </c>
      <c r="J29" s="77"/>
    </row>
    <row r="30" spans="1:9" s="56" customFormat="1" ht="15" customHeight="1" thickBot="1" thickTop="1">
      <c r="A30" s="93">
        <v>7</v>
      </c>
      <c r="B30" s="95" t="s">
        <v>48</v>
      </c>
      <c r="C30" s="97">
        <v>6.4</v>
      </c>
      <c r="D30" s="72" t="s">
        <v>38</v>
      </c>
      <c r="E30" s="72" t="s">
        <v>39</v>
      </c>
      <c r="F30" s="73">
        <v>365</v>
      </c>
      <c r="G30" s="74">
        <v>2</v>
      </c>
      <c r="H30" s="75">
        <f>C30*G30</f>
        <v>12.8</v>
      </c>
      <c r="I30" s="76">
        <f>F30*H30</f>
        <v>4672</v>
      </c>
    </row>
    <row r="31" spans="1:9" s="56" customFormat="1" ht="15" customHeight="1" thickBot="1" thickTop="1">
      <c r="A31" s="110"/>
      <c r="B31" s="111"/>
      <c r="C31" s="112"/>
      <c r="D31" s="113" t="s">
        <v>40</v>
      </c>
      <c r="E31" s="114"/>
      <c r="F31" s="115"/>
      <c r="G31" s="85">
        <f>SUM(G30:G30)</f>
        <v>2</v>
      </c>
      <c r="H31" s="86">
        <f>SUM(H30:H30)</f>
        <v>12.8</v>
      </c>
      <c r="I31" s="79">
        <f>SUM(I30)</f>
        <v>4672</v>
      </c>
    </row>
    <row r="32" spans="1:9" s="56" customFormat="1" ht="15" customHeight="1" thickBot="1" thickTop="1">
      <c r="A32" s="93">
        <v>8</v>
      </c>
      <c r="B32" s="95" t="s">
        <v>47</v>
      </c>
      <c r="C32" s="97">
        <v>45.4</v>
      </c>
      <c r="D32" s="72" t="s">
        <v>38</v>
      </c>
      <c r="E32" s="72" t="s">
        <v>39</v>
      </c>
      <c r="F32" s="73">
        <v>365</v>
      </c>
      <c r="G32" s="74">
        <v>2</v>
      </c>
      <c r="H32" s="75">
        <f>C32*G32</f>
        <v>90.8</v>
      </c>
      <c r="I32" s="76">
        <f>F32*H32</f>
        <v>33142</v>
      </c>
    </row>
    <row r="33" spans="1:9" s="56" customFormat="1" ht="15" customHeight="1" thickBot="1" thickTop="1">
      <c r="A33" s="110"/>
      <c r="B33" s="111"/>
      <c r="C33" s="112"/>
      <c r="D33" s="113" t="s">
        <v>40</v>
      </c>
      <c r="E33" s="114"/>
      <c r="F33" s="115"/>
      <c r="G33" s="85">
        <f>SUM(G32:G32)</f>
        <v>2</v>
      </c>
      <c r="H33" s="86">
        <f>SUM(H32:H32)</f>
        <v>90.8</v>
      </c>
      <c r="I33" s="79">
        <f>SUM(I32)</f>
        <v>33142</v>
      </c>
    </row>
    <row r="34" spans="1:9" s="56" customFormat="1" ht="15" customHeight="1" thickBot="1" thickTop="1">
      <c r="A34" s="93">
        <v>9</v>
      </c>
      <c r="B34" s="95" t="s">
        <v>54</v>
      </c>
      <c r="C34" s="97">
        <v>20.6</v>
      </c>
      <c r="D34" s="72" t="s">
        <v>38</v>
      </c>
      <c r="E34" s="72" t="s">
        <v>39</v>
      </c>
      <c r="F34" s="73">
        <v>365</v>
      </c>
      <c r="G34" s="74">
        <v>4</v>
      </c>
      <c r="H34" s="75">
        <f>C34*G34</f>
        <v>82.4</v>
      </c>
      <c r="I34" s="76">
        <f>F34*H34</f>
        <v>30076.000000000004</v>
      </c>
    </row>
    <row r="35" spans="1:9" s="56" customFormat="1" ht="15" customHeight="1" thickBot="1" thickTop="1">
      <c r="A35" s="110"/>
      <c r="B35" s="118"/>
      <c r="C35" s="112"/>
      <c r="D35" s="113" t="s">
        <v>40</v>
      </c>
      <c r="E35" s="114"/>
      <c r="F35" s="115"/>
      <c r="G35" s="85">
        <f>SUM(G34:G34)</f>
        <v>4</v>
      </c>
      <c r="H35" s="86">
        <f>SUM(H34:H34)</f>
        <v>82.4</v>
      </c>
      <c r="I35" s="88">
        <f>SUM(I34:I34)</f>
        <v>30076.000000000004</v>
      </c>
    </row>
    <row r="36" spans="1:9" s="56" customFormat="1" ht="15" customHeight="1" thickBot="1" thickTop="1">
      <c r="A36" s="93">
        <v>10</v>
      </c>
      <c r="B36" s="95" t="s">
        <v>82</v>
      </c>
      <c r="C36" s="97">
        <v>40.4</v>
      </c>
      <c r="D36" s="72" t="s">
        <v>38</v>
      </c>
      <c r="E36" s="72" t="s">
        <v>39</v>
      </c>
      <c r="F36" s="73">
        <v>365</v>
      </c>
      <c r="G36" s="74">
        <v>4</v>
      </c>
      <c r="H36" s="75">
        <f>C36*G36</f>
        <v>161.6</v>
      </c>
      <c r="I36" s="76">
        <f>F36*H36</f>
        <v>58984</v>
      </c>
    </row>
    <row r="37" spans="1:9" s="56" customFormat="1" ht="15" customHeight="1" thickBot="1" thickTop="1">
      <c r="A37" s="110"/>
      <c r="B37" s="118"/>
      <c r="C37" s="112"/>
      <c r="D37" s="113" t="s">
        <v>40</v>
      </c>
      <c r="E37" s="114"/>
      <c r="F37" s="115"/>
      <c r="G37" s="85">
        <f>SUM(G36:G36)</f>
        <v>4</v>
      </c>
      <c r="H37" s="86">
        <f>SUM(H36:H36)</f>
        <v>161.6</v>
      </c>
      <c r="I37" s="88">
        <f>SUM(I36:I36)</f>
        <v>58984</v>
      </c>
    </row>
    <row r="38" spans="1:9" s="56" customFormat="1" ht="15" customHeight="1" thickBot="1" thickTop="1">
      <c r="A38" s="93">
        <v>11</v>
      </c>
      <c r="B38" s="95" t="s">
        <v>74</v>
      </c>
      <c r="C38" s="97">
        <v>46.7</v>
      </c>
      <c r="D38" s="72" t="s">
        <v>38</v>
      </c>
      <c r="E38" s="72" t="s">
        <v>39</v>
      </c>
      <c r="F38" s="73">
        <v>365</v>
      </c>
      <c r="G38" s="74">
        <v>2</v>
      </c>
      <c r="H38" s="75">
        <f>C38*G38</f>
        <v>93.4</v>
      </c>
      <c r="I38" s="76">
        <f>F38*H38</f>
        <v>34091</v>
      </c>
    </row>
    <row r="39" spans="1:9" s="56" customFormat="1" ht="15" customHeight="1" thickBot="1" thickTop="1">
      <c r="A39" s="110"/>
      <c r="B39" s="118"/>
      <c r="C39" s="112"/>
      <c r="D39" s="113" t="s">
        <v>40</v>
      </c>
      <c r="E39" s="114"/>
      <c r="F39" s="115"/>
      <c r="G39" s="85">
        <f>SUM(G38:G38)</f>
        <v>2</v>
      </c>
      <c r="H39" s="86">
        <f>SUM(H38:H38)</f>
        <v>93.4</v>
      </c>
      <c r="I39" s="88">
        <f>SUM(I38:I38)</f>
        <v>34091</v>
      </c>
    </row>
    <row r="40" spans="1:9" s="56" customFormat="1" ht="15" customHeight="1" thickBot="1" thickTop="1">
      <c r="A40" s="93">
        <v>12</v>
      </c>
      <c r="B40" s="95" t="s">
        <v>78</v>
      </c>
      <c r="C40" s="97">
        <v>61.7</v>
      </c>
      <c r="D40" s="72" t="s">
        <v>38</v>
      </c>
      <c r="E40" s="72" t="s">
        <v>39</v>
      </c>
      <c r="F40" s="73">
        <v>365</v>
      </c>
      <c r="G40" s="74">
        <v>6</v>
      </c>
      <c r="H40" s="75">
        <f>C40*G40</f>
        <v>370.20000000000005</v>
      </c>
      <c r="I40" s="76">
        <f>F40*H40</f>
        <v>135123.00000000003</v>
      </c>
    </row>
    <row r="41" spans="1:9" s="56" customFormat="1" ht="15" customHeight="1" thickBot="1" thickTop="1">
      <c r="A41" s="110"/>
      <c r="B41" s="111"/>
      <c r="C41" s="112"/>
      <c r="D41" s="113" t="s">
        <v>40</v>
      </c>
      <c r="E41" s="114"/>
      <c r="F41" s="115"/>
      <c r="G41" s="85">
        <f>SUM(G40:G40)</f>
        <v>6</v>
      </c>
      <c r="H41" s="86">
        <f>SUM(H40:H40)</f>
        <v>370.20000000000005</v>
      </c>
      <c r="I41" s="79">
        <f>SUM(I40)</f>
        <v>135123.00000000003</v>
      </c>
    </row>
    <row r="42" spans="1:9" s="56" customFormat="1" ht="15" customHeight="1" thickBot="1" thickTop="1">
      <c r="A42" s="93">
        <v>13</v>
      </c>
      <c r="B42" s="95" t="s">
        <v>79</v>
      </c>
      <c r="C42" s="97">
        <v>130.1</v>
      </c>
      <c r="D42" s="72" t="s">
        <v>38</v>
      </c>
      <c r="E42" s="72" t="s">
        <v>39</v>
      </c>
      <c r="F42" s="73">
        <v>365</v>
      </c>
      <c r="G42" s="74">
        <v>2</v>
      </c>
      <c r="H42" s="75">
        <f>C42*G42</f>
        <v>260.2</v>
      </c>
      <c r="I42" s="76">
        <f>F42*H42</f>
        <v>94973</v>
      </c>
    </row>
    <row r="43" spans="1:9" s="56" customFormat="1" ht="15" customHeight="1" thickBot="1" thickTop="1">
      <c r="A43" s="110"/>
      <c r="B43" s="111"/>
      <c r="C43" s="112"/>
      <c r="D43" s="113" t="s">
        <v>40</v>
      </c>
      <c r="E43" s="114"/>
      <c r="F43" s="115"/>
      <c r="G43" s="85">
        <f>SUM(G42:G42)</f>
        <v>2</v>
      </c>
      <c r="H43" s="86">
        <f>SUM(H42:H42)</f>
        <v>260.2</v>
      </c>
      <c r="I43" s="79">
        <f>SUM(I42)</f>
        <v>94973</v>
      </c>
    </row>
    <row r="44" spans="1:9" s="56" customFormat="1" ht="15" customHeight="1" thickBot="1" thickTop="1">
      <c r="A44" s="93">
        <v>14</v>
      </c>
      <c r="B44" s="95" t="s">
        <v>81</v>
      </c>
      <c r="C44" s="97">
        <v>86.7</v>
      </c>
      <c r="D44" s="72" t="s">
        <v>38</v>
      </c>
      <c r="E44" s="72" t="s">
        <v>39</v>
      </c>
      <c r="F44" s="73">
        <v>365</v>
      </c>
      <c r="G44" s="74">
        <v>2</v>
      </c>
      <c r="H44" s="75">
        <f>C44*G44</f>
        <v>173.4</v>
      </c>
      <c r="I44" s="76">
        <f>F44*H44</f>
        <v>63291</v>
      </c>
    </row>
    <row r="45" spans="1:9" s="56" customFormat="1" ht="15" customHeight="1" thickBot="1" thickTop="1">
      <c r="A45" s="110"/>
      <c r="B45" s="111"/>
      <c r="C45" s="112"/>
      <c r="D45" s="113" t="s">
        <v>40</v>
      </c>
      <c r="E45" s="114"/>
      <c r="F45" s="115"/>
      <c r="G45" s="85">
        <f>SUM(G44:G44)</f>
        <v>2</v>
      </c>
      <c r="H45" s="86">
        <f>SUM(H44:H44)</f>
        <v>173.4</v>
      </c>
      <c r="I45" s="79">
        <f>SUM(I44)</f>
        <v>63291</v>
      </c>
    </row>
    <row r="46" spans="1:10" s="56" customFormat="1" ht="15" customHeight="1" thickBot="1" thickTop="1">
      <c r="A46" s="93">
        <v>15</v>
      </c>
      <c r="B46" s="95" t="s">
        <v>80</v>
      </c>
      <c r="C46" s="97">
        <v>13.3</v>
      </c>
      <c r="D46" s="72" t="s">
        <v>38</v>
      </c>
      <c r="E46" s="72" t="s">
        <v>39</v>
      </c>
      <c r="F46" s="72">
        <v>365</v>
      </c>
      <c r="G46" s="74">
        <v>2</v>
      </c>
      <c r="H46" s="75">
        <f>C46*G46</f>
        <v>26.6</v>
      </c>
      <c r="I46" s="76">
        <f>F46*H46</f>
        <v>9709</v>
      </c>
      <c r="J46" s="77"/>
    </row>
    <row r="47" spans="1:10" s="56" customFormat="1" ht="15" customHeight="1" thickBot="1" thickTop="1">
      <c r="A47" s="110"/>
      <c r="B47" s="111"/>
      <c r="C47" s="112"/>
      <c r="D47" s="113" t="s">
        <v>40</v>
      </c>
      <c r="E47" s="114"/>
      <c r="F47" s="115"/>
      <c r="G47" s="85">
        <f>SUM(G46:G46)</f>
        <v>2</v>
      </c>
      <c r="H47" s="86">
        <f>SUM(H46:H46)</f>
        <v>26.6</v>
      </c>
      <c r="I47" s="79">
        <f>SUM(I46:I46)</f>
        <v>9709</v>
      </c>
      <c r="J47" s="77"/>
    </row>
    <row r="48" spans="1:10" s="56" customFormat="1" ht="15" customHeight="1" thickBot="1" thickTop="1">
      <c r="A48" s="93">
        <v>16</v>
      </c>
      <c r="B48" s="95" t="s">
        <v>45</v>
      </c>
      <c r="C48" s="97">
        <v>55.7</v>
      </c>
      <c r="D48" s="81" t="s">
        <v>38</v>
      </c>
      <c r="E48" s="81" t="s">
        <v>39</v>
      </c>
      <c r="F48" s="81">
        <v>365</v>
      </c>
      <c r="G48" s="82">
        <v>8</v>
      </c>
      <c r="H48" s="83">
        <f>C48*G48</f>
        <v>445.6</v>
      </c>
      <c r="I48" s="84">
        <f>F48*H48</f>
        <v>162644</v>
      </c>
      <c r="J48" s="77"/>
    </row>
    <row r="49" spans="1:10" s="56" customFormat="1" ht="15" customHeight="1" thickBot="1" thickTop="1">
      <c r="A49" s="116"/>
      <c r="B49" s="117"/>
      <c r="C49" s="98"/>
      <c r="D49" s="113" t="s">
        <v>40</v>
      </c>
      <c r="E49" s="114"/>
      <c r="F49" s="115"/>
      <c r="G49" s="78">
        <f>SUM(G48:G48)</f>
        <v>8</v>
      </c>
      <c r="H49" s="79">
        <f>SUM(H48:H48)</f>
        <v>445.6</v>
      </c>
      <c r="I49" s="79">
        <f>SUM(I48:I48)</f>
        <v>162644</v>
      </c>
      <c r="J49" s="77"/>
    </row>
    <row r="50" spans="1:9" s="29" customFormat="1" ht="15" customHeight="1" thickBot="1" thickTop="1">
      <c r="A50" s="106" t="s">
        <v>49</v>
      </c>
      <c r="B50" s="107"/>
      <c r="C50" s="107"/>
      <c r="D50" s="107"/>
      <c r="E50" s="107"/>
      <c r="F50" s="107"/>
      <c r="G50" s="108"/>
      <c r="H50" s="89">
        <f>H35+H37+H39+H27+H31+H43+H45+H41+H21+H49+H29++H47+H23+H19+H33+H25</f>
        <v>3393.7999999999997</v>
      </c>
      <c r="I50" s="89">
        <f>I35+I37+I39+I27+I31+I43+I45+I41+I21+I49+I29++I47+I23+I19+I33+I25</f>
        <v>1226615</v>
      </c>
    </row>
    <row r="51" spans="1:9" s="29" customFormat="1" ht="15" customHeight="1" thickBot="1" thickTop="1">
      <c r="A51" s="106" t="s">
        <v>50</v>
      </c>
      <c r="B51" s="107"/>
      <c r="C51" s="107"/>
      <c r="D51" s="107"/>
      <c r="E51" s="107"/>
      <c r="F51" s="107"/>
      <c r="G51" s="108"/>
      <c r="H51" s="89">
        <f>H50+H13</f>
        <v>3786.7999999999997</v>
      </c>
      <c r="I51" s="89">
        <f>I50+I13</f>
        <v>1370060</v>
      </c>
    </row>
    <row r="52" spans="1:9" s="29" customFormat="1" ht="15" customHeight="1" thickTop="1">
      <c r="A52" s="51"/>
      <c r="B52" s="51"/>
      <c r="C52" s="52"/>
      <c r="D52" s="53"/>
      <c r="E52" s="53"/>
      <c r="F52" s="53"/>
      <c r="G52" s="54"/>
      <c r="H52" s="55"/>
      <c r="I52" s="56"/>
    </row>
    <row r="53" spans="1:9" s="29" customFormat="1" ht="15" customHeight="1">
      <c r="A53" s="34"/>
      <c r="B53" s="57" t="s">
        <v>51</v>
      </c>
      <c r="C53" s="34"/>
      <c r="D53" s="58" t="s">
        <v>52</v>
      </c>
      <c r="E53" s="35"/>
      <c r="F53" s="34"/>
      <c r="G53" s="35" t="s">
        <v>53</v>
      </c>
      <c r="H53" s="37"/>
      <c r="I53" s="37"/>
    </row>
    <row r="54" spans="1:15" ht="15" customHeight="1">
      <c r="A54" s="28" t="s">
        <v>85</v>
      </c>
      <c r="B54" s="29" t="s">
        <v>86</v>
      </c>
      <c r="C54" s="29"/>
      <c r="D54" s="29"/>
      <c r="E54" s="29"/>
      <c r="F54" s="29"/>
      <c r="G54" s="29"/>
      <c r="H54" s="59"/>
      <c r="I54" s="29"/>
      <c r="J54" s="29"/>
      <c r="L54" s="37"/>
      <c r="M54" s="37"/>
      <c r="N54" s="37"/>
      <c r="O54" s="37"/>
    </row>
    <row r="55" spans="1:9" ht="15" customHeight="1">
      <c r="A55" s="28" t="s">
        <v>39</v>
      </c>
      <c r="B55" s="90" t="s">
        <v>83</v>
      </c>
      <c r="C55" s="29"/>
      <c r="D55" s="29"/>
      <c r="E55" s="29"/>
      <c r="F55" s="29"/>
      <c r="G55" s="29"/>
      <c r="H55" s="59"/>
      <c r="I55" s="59"/>
    </row>
    <row r="56" ht="15" customHeight="1"/>
    <row r="57" spans="2:8" ht="15" customHeight="1">
      <c r="B57" s="58"/>
      <c r="H57" s="80"/>
    </row>
    <row r="58" ht="15" customHeight="1"/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80">
    <mergeCell ref="A24:A25"/>
    <mergeCell ref="B24:B25"/>
    <mergeCell ref="C24:C25"/>
    <mergeCell ref="D25:F25"/>
    <mergeCell ref="A32:A33"/>
    <mergeCell ref="B32:B33"/>
    <mergeCell ref="C32:C33"/>
    <mergeCell ref="D33:F33"/>
    <mergeCell ref="A26:A27"/>
    <mergeCell ref="B26:B27"/>
    <mergeCell ref="C26:C27"/>
    <mergeCell ref="D27:F27"/>
    <mergeCell ref="A42:A43"/>
    <mergeCell ref="B42:B43"/>
    <mergeCell ref="C42:C43"/>
    <mergeCell ref="D43:F43"/>
    <mergeCell ref="A44:A45"/>
    <mergeCell ref="B44:B45"/>
    <mergeCell ref="C44:C45"/>
    <mergeCell ref="D45:F45"/>
    <mergeCell ref="A28:A29"/>
    <mergeCell ref="B28:B29"/>
    <mergeCell ref="C28:C29"/>
    <mergeCell ref="D29:F29"/>
    <mergeCell ref="A11:A12"/>
    <mergeCell ref="B11:B12"/>
    <mergeCell ref="C11:C12"/>
    <mergeCell ref="D12:F12"/>
    <mergeCell ref="A38:A39"/>
    <mergeCell ref="B38:B39"/>
    <mergeCell ref="C38:C39"/>
    <mergeCell ref="D39:F39"/>
    <mergeCell ref="A36:A37"/>
    <mergeCell ref="B36:B37"/>
    <mergeCell ref="C36:C37"/>
    <mergeCell ref="D37:F37"/>
    <mergeCell ref="A50:G50"/>
    <mergeCell ref="A51:G51"/>
    <mergeCell ref="A34:A35"/>
    <mergeCell ref="B34:B35"/>
    <mergeCell ref="C34:C35"/>
    <mergeCell ref="D35:F35"/>
    <mergeCell ref="A40:A41"/>
    <mergeCell ref="B40:B41"/>
    <mergeCell ref="C40:C41"/>
    <mergeCell ref="D41:F41"/>
    <mergeCell ref="A30:A31"/>
    <mergeCell ref="B30:B31"/>
    <mergeCell ref="C30:C31"/>
    <mergeCell ref="D31:F31"/>
    <mergeCell ref="A48:A49"/>
    <mergeCell ref="B48:B49"/>
    <mergeCell ref="C48:C49"/>
    <mergeCell ref="D49:F49"/>
    <mergeCell ref="A20:A21"/>
    <mergeCell ref="B20:B21"/>
    <mergeCell ref="C20:C21"/>
    <mergeCell ref="D21:F21"/>
    <mergeCell ref="A22:A23"/>
    <mergeCell ref="B22:B23"/>
    <mergeCell ref="C22:C23"/>
    <mergeCell ref="D23:F23"/>
    <mergeCell ref="A46:A47"/>
    <mergeCell ref="B46:B47"/>
    <mergeCell ref="C46:C47"/>
    <mergeCell ref="D47:F47"/>
    <mergeCell ref="A13:G13"/>
    <mergeCell ref="A15:I15"/>
    <mergeCell ref="A18:A19"/>
    <mergeCell ref="B18:B19"/>
    <mergeCell ref="C18:C19"/>
    <mergeCell ref="D19:F19"/>
    <mergeCell ref="H1:I1"/>
    <mergeCell ref="A3:I3"/>
    <mergeCell ref="A4:I4"/>
    <mergeCell ref="A6:I6"/>
    <mergeCell ref="A9:A10"/>
    <mergeCell ref="B9:B10"/>
    <mergeCell ref="C9:C10"/>
    <mergeCell ref="D10:F10"/>
  </mergeCells>
  <printOptions/>
  <pageMargins left="0.15748031496062992" right="0.15748031496062992" top="0.53" bottom="0.984251968503937" header="0.31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">
      <pane ySplit="1" topLeftCell="BM56" activePane="bottomLeft" state="frozen"/>
      <selection pane="topLeft" activeCell="A1" sqref="A1"/>
      <selection pane="bottomLeft" activeCell="O13" sqref="O13"/>
    </sheetView>
  </sheetViews>
  <sheetFormatPr defaultColWidth="9.140625" defaultRowHeight="12.75"/>
  <cols>
    <col min="2" max="2" width="14.7109375" style="0" customWidth="1"/>
    <col min="3" max="3" width="19.28125" style="0" customWidth="1"/>
    <col min="4" max="4" width="19.00390625" style="0" customWidth="1"/>
    <col min="5" max="5" width="9.421875" style="4" customWidth="1"/>
    <col min="7" max="7" width="7.421875" style="3" customWidth="1"/>
    <col min="8" max="8" width="7.00390625" style="0" customWidth="1"/>
    <col min="9" max="9" width="12.28125" style="4" customWidth="1"/>
    <col min="10" max="10" width="10.00390625" style="12" customWidth="1"/>
    <col min="11" max="11" width="11.140625" style="4" customWidth="1"/>
    <col min="12" max="12" width="11.140625" style="6" customWidth="1"/>
    <col min="13" max="13" width="12.00390625" style="6" customWidth="1"/>
    <col min="14" max="14" width="15.140625" style="0" customWidth="1"/>
  </cols>
  <sheetData>
    <row r="1" spans="5:13" s="1" customFormat="1" ht="22.5" customHeight="1">
      <c r="E1" s="5"/>
      <c r="G1" s="2"/>
      <c r="I1" s="5" t="s">
        <v>3</v>
      </c>
      <c r="J1" s="13" t="s">
        <v>1</v>
      </c>
      <c r="K1" s="5" t="s">
        <v>2</v>
      </c>
      <c r="L1" s="7" t="s">
        <v>4</v>
      </c>
      <c r="M1" s="7"/>
    </row>
    <row r="2" spans="1:14" s="9" customFormat="1" ht="12.75">
      <c r="A2" s="63"/>
      <c r="B2" s="9" t="s">
        <v>23</v>
      </c>
      <c r="C2" s="9" t="s">
        <v>0</v>
      </c>
      <c r="D2" s="9" t="s">
        <v>22</v>
      </c>
      <c r="E2" s="11"/>
      <c r="F2" s="9">
        <v>63.5</v>
      </c>
      <c r="G2" s="10">
        <v>63.5</v>
      </c>
      <c r="H2" s="9">
        <v>365</v>
      </c>
      <c r="I2" s="11">
        <f>H2*F2</f>
        <v>23177.5</v>
      </c>
      <c r="J2" s="14">
        <f>F2-G2</f>
        <v>0</v>
      </c>
      <c r="K2" s="11">
        <f>J2*H2</f>
        <v>0</v>
      </c>
      <c r="L2" s="8">
        <f>G2*H2</f>
        <v>23177.5</v>
      </c>
      <c r="M2" s="8"/>
      <c r="N2" s="10"/>
    </row>
    <row r="3" spans="1:14" s="9" customFormat="1" ht="12.75">
      <c r="A3" s="63"/>
      <c r="B3" s="9" t="s">
        <v>24</v>
      </c>
      <c r="C3" s="9" t="s">
        <v>22</v>
      </c>
      <c r="D3" s="9" t="s">
        <v>0</v>
      </c>
      <c r="E3" s="11"/>
      <c r="F3" s="9">
        <v>63.5</v>
      </c>
      <c r="G3" s="10">
        <v>63.5</v>
      </c>
      <c r="H3" s="9">
        <v>365</v>
      </c>
      <c r="I3" s="11">
        <f>H3*F3</f>
        <v>23177.5</v>
      </c>
      <c r="J3" s="14">
        <f>F3-G3</f>
        <v>0</v>
      </c>
      <c r="K3" s="11">
        <f>J3*H3</f>
        <v>0</v>
      </c>
      <c r="L3" s="8">
        <f>G3*H3</f>
        <v>23177.5</v>
      </c>
      <c r="M3" s="8"/>
      <c r="N3" s="10"/>
    </row>
    <row r="4" spans="1:14" s="9" customFormat="1" ht="12.75">
      <c r="A4" s="63"/>
      <c r="B4" s="9">
        <v>15162</v>
      </c>
      <c r="C4" s="9" t="s">
        <v>62</v>
      </c>
      <c r="D4" s="9" t="s">
        <v>12</v>
      </c>
      <c r="E4" s="11"/>
      <c r="F4" s="9">
        <v>133</v>
      </c>
      <c r="G4" s="10">
        <v>133</v>
      </c>
      <c r="H4" s="9">
        <v>365</v>
      </c>
      <c r="I4" s="11">
        <f>H4*F4</f>
        <v>48545</v>
      </c>
      <c r="J4" s="14">
        <f>F4-G4</f>
        <v>0</v>
      </c>
      <c r="K4" s="11">
        <f>J4*H4</f>
        <v>0</v>
      </c>
      <c r="L4" s="8">
        <f>G4*H4</f>
        <v>48545</v>
      </c>
      <c r="M4" s="8"/>
      <c r="N4" s="10"/>
    </row>
    <row r="5" spans="1:14" s="9" customFormat="1" ht="12.75">
      <c r="A5" s="63"/>
      <c r="B5" s="9">
        <v>15163</v>
      </c>
      <c r="C5" s="9" t="s">
        <v>12</v>
      </c>
      <c r="D5" s="9" t="s">
        <v>62</v>
      </c>
      <c r="E5" s="11"/>
      <c r="F5" s="9">
        <v>133</v>
      </c>
      <c r="G5" s="10">
        <v>133</v>
      </c>
      <c r="H5" s="9">
        <v>365</v>
      </c>
      <c r="I5" s="11">
        <f>H5*F5</f>
        <v>48545</v>
      </c>
      <c r="J5" s="14">
        <f>F5-G5</f>
        <v>0</v>
      </c>
      <c r="K5" s="11">
        <f>J5*H5</f>
        <v>0</v>
      </c>
      <c r="L5" s="8">
        <f>G5*H5</f>
        <v>48545</v>
      </c>
      <c r="M5" s="8"/>
      <c r="N5" s="10"/>
    </row>
    <row r="6" spans="5:13" s="21" customFormat="1" ht="12.75">
      <c r="E6" s="24"/>
      <c r="G6" s="22"/>
      <c r="I6" s="24">
        <f>SUM(I2:I5)</f>
        <v>143445</v>
      </c>
      <c r="J6" s="24">
        <f>SUM(J2:J5)</f>
        <v>0</v>
      </c>
      <c r="K6" s="24">
        <f>SUM(K2:K5)</f>
        <v>0</v>
      </c>
      <c r="L6" s="26">
        <f>SUM(L2:L5)</f>
        <v>143445</v>
      </c>
      <c r="M6" s="26"/>
    </row>
    <row r="7" spans="5:13" s="21" customFormat="1" ht="12.75">
      <c r="E7" s="24"/>
      <c r="G7" s="22"/>
      <c r="I7" s="24"/>
      <c r="J7" s="25"/>
      <c r="K7" s="24"/>
      <c r="L7" s="26"/>
      <c r="M7" s="26"/>
    </row>
    <row r="8" spans="3:14" s="16" customFormat="1" ht="15.75">
      <c r="C8" s="17" t="s">
        <v>8</v>
      </c>
      <c r="E8" s="19"/>
      <c r="G8" s="18"/>
      <c r="I8" s="19">
        <f>I23+I35+I51+I63+I81</f>
        <v>1226615</v>
      </c>
      <c r="J8" s="19"/>
      <c r="K8" s="19">
        <f>K23+K35+K51+K63+K81</f>
        <v>975476</v>
      </c>
      <c r="L8" s="23">
        <f>L23+L35+L51+L63+L81</f>
        <v>251139</v>
      </c>
      <c r="M8" s="20"/>
      <c r="N8" s="18"/>
    </row>
    <row r="9" spans="1:13" s="9" customFormat="1" ht="12.75">
      <c r="A9" s="63"/>
      <c r="B9" s="9">
        <v>15101</v>
      </c>
      <c r="C9" s="9" t="s">
        <v>9</v>
      </c>
      <c r="D9" s="9" t="s">
        <v>10</v>
      </c>
      <c r="E9" s="11"/>
      <c r="F9" s="9">
        <v>55.7</v>
      </c>
      <c r="G9" s="10">
        <v>0</v>
      </c>
      <c r="H9" s="9">
        <v>365</v>
      </c>
      <c r="I9" s="11">
        <f>H9*F9</f>
        <v>20330.5</v>
      </c>
      <c r="J9" s="14">
        <f>F9-G9</f>
        <v>55.7</v>
      </c>
      <c r="K9" s="11">
        <f>J9*H9</f>
        <v>20330.5</v>
      </c>
      <c r="L9" s="8">
        <f>G9*H9</f>
        <v>0</v>
      </c>
      <c r="M9" s="8"/>
    </row>
    <row r="10" spans="1:13" s="9" customFormat="1" ht="12.75">
      <c r="A10" s="63"/>
      <c r="B10" s="9">
        <v>15102</v>
      </c>
      <c r="C10" s="9" t="s">
        <v>10</v>
      </c>
      <c r="D10" s="9" t="s">
        <v>9</v>
      </c>
      <c r="E10" s="11"/>
      <c r="F10" s="9">
        <v>55.7</v>
      </c>
      <c r="G10" s="10">
        <v>0</v>
      </c>
      <c r="H10" s="9">
        <v>365</v>
      </c>
      <c r="I10" s="11">
        <f aca="true" t="shared" si="0" ref="I10:I22">H10*F10</f>
        <v>20330.5</v>
      </c>
      <c r="J10" s="14">
        <f aca="true" t="shared" si="1" ref="J10:J22">F10-G10</f>
        <v>55.7</v>
      </c>
      <c r="K10" s="11">
        <f aca="true" t="shared" si="2" ref="K10:K22">J10*H10</f>
        <v>20330.5</v>
      </c>
      <c r="L10" s="8">
        <f aca="true" t="shared" si="3" ref="L10:L22">G10*H10</f>
        <v>0</v>
      </c>
      <c r="M10" s="8"/>
    </row>
    <row r="11" spans="1:13" s="9" customFormat="1" ht="12.75">
      <c r="A11" s="63"/>
      <c r="B11" s="9">
        <v>15103</v>
      </c>
      <c r="C11" s="9" t="s">
        <v>9</v>
      </c>
      <c r="D11" s="9" t="s">
        <v>10</v>
      </c>
      <c r="E11" s="11"/>
      <c r="F11" s="9">
        <v>55.7</v>
      </c>
      <c r="G11" s="10">
        <v>0</v>
      </c>
      <c r="H11" s="9">
        <v>365</v>
      </c>
      <c r="I11" s="11">
        <f t="shared" si="0"/>
        <v>20330.5</v>
      </c>
      <c r="J11" s="14">
        <f t="shared" si="1"/>
        <v>55.7</v>
      </c>
      <c r="K11" s="11">
        <f t="shared" si="2"/>
        <v>20330.5</v>
      </c>
      <c r="L11" s="8">
        <f t="shared" si="3"/>
        <v>0</v>
      </c>
      <c r="M11" s="8"/>
    </row>
    <row r="12" spans="1:13" s="9" customFormat="1" ht="12.75">
      <c r="A12" s="63"/>
      <c r="B12" s="9">
        <v>15104</v>
      </c>
      <c r="C12" s="9" t="s">
        <v>10</v>
      </c>
      <c r="D12" s="9" t="s">
        <v>9</v>
      </c>
      <c r="E12" s="11"/>
      <c r="F12" s="9">
        <v>55.7</v>
      </c>
      <c r="G12" s="10">
        <v>0</v>
      </c>
      <c r="H12" s="9">
        <v>365</v>
      </c>
      <c r="I12" s="11">
        <f t="shared" si="0"/>
        <v>20330.5</v>
      </c>
      <c r="J12" s="14">
        <f t="shared" si="1"/>
        <v>55.7</v>
      </c>
      <c r="K12" s="11">
        <f t="shared" si="2"/>
        <v>20330.5</v>
      </c>
      <c r="L12" s="8">
        <f t="shared" si="3"/>
        <v>0</v>
      </c>
      <c r="M12" s="8"/>
    </row>
    <row r="13" spans="1:13" s="9" customFormat="1" ht="12.75">
      <c r="A13" s="63"/>
      <c r="B13" s="9">
        <v>15105</v>
      </c>
      <c r="C13" s="9" t="s">
        <v>9</v>
      </c>
      <c r="D13" s="9" t="s">
        <v>10</v>
      </c>
      <c r="E13" s="11"/>
      <c r="F13" s="9">
        <v>55.7</v>
      </c>
      <c r="G13" s="10">
        <v>0</v>
      </c>
      <c r="H13" s="9">
        <v>365</v>
      </c>
      <c r="I13" s="11">
        <f t="shared" si="0"/>
        <v>20330.5</v>
      </c>
      <c r="J13" s="14">
        <f t="shared" si="1"/>
        <v>55.7</v>
      </c>
      <c r="K13" s="11">
        <f t="shared" si="2"/>
        <v>20330.5</v>
      </c>
      <c r="L13" s="8">
        <f t="shared" si="3"/>
        <v>0</v>
      </c>
      <c r="M13" s="8"/>
    </row>
    <row r="14" spans="1:13" s="9" customFormat="1" ht="12.75">
      <c r="A14" s="63"/>
      <c r="B14" s="9">
        <v>15106</v>
      </c>
      <c r="C14" s="9" t="s">
        <v>10</v>
      </c>
      <c r="D14" s="9" t="s">
        <v>9</v>
      </c>
      <c r="E14" s="11"/>
      <c r="F14" s="9">
        <v>55.7</v>
      </c>
      <c r="G14" s="10">
        <v>0</v>
      </c>
      <c r="H14" s="9">
        <v>365</v>
      </c>
      <c r="I14" s="11">
        <f t="shared" si="0"/>
        <v>20330.5</v>
      </c>
      <c r="J14" s="14">
        <f t="shared" si="1"/>
        <v>55.7</v>
      </c>
      <c r="K14" s="11">
        <f t="shared" si="2"/>
        <v>20330.5</v>
      </c>
      <c r="L14" s="8">
        <f t="shared" si="3"/>
        <v>0</v>
      </c>
      <c r="M14" s="8"/>
    </row>
    <row r="15" spans="1:13" s="9" customFormat="1" ht="12.75">
      <c r="A15" s="63"/>
      <c r="B15" s="9">
        <v>15107</v>
      </c>
      <c r="C15" s="9" t="s">
        <v>10</v>
      </c>
      <c r="D15" s="9" t="s">
        <v>9</v>
      </c>
      <c r="E15" s="11"/>
      <c r="F15" s="9">
        <v>55.7</v>
      </c>
      <c r="G15" s="10">
        <v>0</v>
      </c>
      <c r="H15" s="9">
        <v>365</v>
      </c>
      <c r="I15" s="11">
        <f t="shared" si="0"/>
        <v>20330.5</v>
      </c>
      <c r="J15" s="14">
        <f t="shared" si="1"/>
        <v>55.7</v>
      </c>
      <c r="K15" s="11">
        <f t="shared" si="2"/>
        <v>20330.5</v>
      </c>
      <c r="L15" s="8">
        <f t="shared" si="3"/>
        <v>0</v>
      </c>
      <c r="M15" s="8"/>
    </row>
    <row r="16" spans="1:13" s="9" customFormat="1" ht="12.75">
      <c r="A16" s="63"/>
      <c r="B16" s="9">
        <v>15108</v>
      </c>
      <c r="C16" s="9" t="s">
        <v>9</v>
      </c>
      <c r="D16" s="9" t="s">
        <v>10</v>
      </c>
      <c r="E16" s="11"/>
      <c r="F16" s="9">
        <v>55.7</v>
      </c>
      <c r="G16" s="10">
        <v>0</v>
      </c>
      <c r="H16" s="9">
        <v>365</v>
      </c>
      <c r="I16" s="11">
        <f t="shared" si="0"/>
        <v>20330.5</v>
      </c>
      <c r="J16" s="14">
        <f t="shared" si="1"/>
        <v>55.7</v>
      </c>
      <c r="K16" s="11">
        <f t="shared" si="2"/>
        <v>20330.5</v>
      </c>
      <c r="L16" s="8">
        <f t="shared" si="3"/>
        <v>0</v>
      </c>
      <c r="M16" s="8"/>
    </row>
    <row r="17" spans="1:17" s="9" customFormat="1" ht="12.75">
      <c r="A17" s="63"/>
      <c r="B17" s="87">
        <v>15109</v>
      </c>
      <c r="C17" s="9" t="s">
        <v>10</v>
      </c>
      <c r="D17" s="9" t="s">
        <v>11</v>
      </c>
      <c r="E17" s="11">
        <v>1</v>
      </c>
      <c r="F17" s="9">
        <v>55.1</v>
      </c>
      <c r="G17" s="10">
        <v>10.2</v>
      </c>
      <c r="H17" s="87">
        <v>255</v>
      </c>
      <c r="I17" s="11">
        <f t="shared" si="0"/>
        <v>14050.5</v>
      </c>
      <c r="J17" s="14">
        <f t="shared" si="1"/>
        <v>44.900000000000006</v>
      </c>
      <c r="K17" s="11">
        <f t="shared" si="2"/>
        <v>11449.500000000002</v>
      </c>
      <c r="L17" s="8">
        <f t="shared" si="3"/>
        <v>2601</v>
      </c>
      <c r="N17" s="8" t="s">
        <v>71</v>
      </c>
      <c r="Q17" s="15"/>
    </row>
    <row r="18" spans="1:17" s="9" customFormat="1" ht="12.75">
      <c r="A18" s="63"/>
      <c r="B18" s="87">
        <v>15110</v>
      </c>
      <c r="C18" s="9" t="s">
        <v>11</v>
      </c>
      <c r="D18" s="9" t="s">
        <v>10</v>
      </c>
      <c r="E18" s="11">
        <v>1</v>
      </c>
      <c r="F18" s="9">
        <v>55.1</v>
      </c>
      <c r="G18" s="10">
        <v>10.2</v>
      </c>
      <c r="H18" s="87">
        <v>255</v>
      </c>
      <c r="I18" s="11">
        <f t="shared" si="0"/>
        <v>14050.5</v>
      </c>
      <c r="J18" s="14">
        <f t="shared" si="1"/>
        <v>44.900000000000006</v>
      </c>
      <c r="K18" s="11">
        <f t="shared" si="2"/>
        <v>11449.500000000002</v>
      </c>
      <c r="L18" s="8">
        <f t="shared" si="3"/>
        <v>2601</v>
      </c>
      <c r="N18" s="8" t="s">
        <v>71</v>
      </c>
      <c r="Q18" s="15"/>
    </row>
    <row r="19" spans="1:17" s="9" customFormat="1" ht="12.75">
      <c r="A19" s="63"/>
      <c r="B19" s="9">
        <v>15111</v>
      </c>
      <c r="C19" s="9" t="s">
        <v>10</v>
      </c>
      <c r="D19" s="9" t="s">
        <v>12</v>
      </c>
      <c r="E19" s="11">
        <v>1</v>
      </c>
      <c r="F19" s="9">
        <v>94.3</v>
      </c>
      <c r="G19" s="10">
        <v>49.4</v>
      </c>
      <c r="H19" s="9">
        <v>365</v>
      </c>
      <c r="I19" s="11">
        <f t="shared" si="0"/>
        <v>34419.5</v>
      </c>
      <c r="J19" s="14">
        <f t="shared" si="1"/>
        <v>44.9</v>
      </c>
      <c r="K19" s="11">
        <f t="shared" si="2"/>
        <v>16388.5</v>
      </c>
      <c r="L19" s="8">
        <f t="shared" si="3"/>
        <v>18031</v>
      </c>
      <c r="M19" s="8"/>
      <c r="Q19" s="15"/>
    </row>
    <row r="20" spans="1:13" s="9" customFormat="1" ht="12.75">
      <c r="A20" s="63"/>
      <c r="B20" s="9">
        <v>15112</v>
      </c>
      <c r="C20" s="9" t="s">
        <v>12</v>
      </c>
      <c r="D20" s="9" t="s">
        <v>10</v>
      </c>
      <c r="E20" s="11">
        <v>1</v>
      </c>
      <c r="F20" s="9">
        <v>94.3</v>
      </c>
      <c r="G20" s="10">
        <v>49.4</v>
      </c>
      <c r="H20" s="9">
        <v>365</v>
      </c>
      <c r="I20" s="11">
        <f t="shared" si="0"/>
        <v>34419.5</v>
      </c>
      <c r="J20" s="14">
        <f t="shared" si="1"/>
        <v>44.9</v>
      </c>
      <c r="K20" s="11">
        <f t="shared" si="2"/>
        <v>16388.5</v>
      </c>
      <c r="L20" s="8">
        <f t="shared" si="3"/>
        <v>18031</v>
      </c>
      <c r="M20" s="8"/>
    </row>
    <row r="21" spans="1:13" s="9" customFormat="1" ht="12.75">
      <c r="A21" s="63"/>
      <c r="B21" s="9">
        <v>15131</v>
      </c>
      <c r="C21" s="9" t="s">
        <v>10</v>
      </c>
      <c r="D21" s="9" t="s">
        <v>12</v>
      </c>
      <c r="E21" s="11">
        <v>1</v>
      </c>
      <c r="F21" s="9">
        <v>94.3</v>
      </c>
      <c r="G21" s="10">
        <v>49.4</v>
      </c>
      <c r="H21" s="9">
        <v>365</v>
      </c>
      <c r="I21" s="11">
        <f t="shared" si="0"/>
        <v>34419.5</v>
      </c>
      <c r="J21" s="14">
        <f t="shared" si="1"/>
        <v>44.9</v>
      </c>
      <c r="K21" s="11">
        <f t="shared" si="2"/>
        <v>16388.5</v>
      </c>
      <c r="L21" s="8">
        <f t="shared" si="3"/>
        <v>18031</v>
      </c>
      <c r="M21" s="8"/>
    </row>
    <row r="22" spans="1:13" s="9" customFormat="1" ht="12.75">
      <c r="A22" s="63"/>
      <c r="B22" s="9">
        <v>15132</v>
      </c>
      <c r="C22" s="9" t="s">
        <v>12</v>
      </c>
      <c r="D22" s="9" t="s">
        <v>10</v>
      </c>
      <c r="E22" s="11">
        <v>1</v>
      </c>
      <c r="F22" s="9">
        <v>94.3</v>
      </c>
      <c r="G22" s="10">
        <v>49.4</v>
      </c>
      <c r="H22" s="9">
        <v>365</v>
      </c>
      <c r="I22" s="11">
        <f t="shared" si="0"/>
        <v>34419.5</v>
      </c>
      <c r="J22" s="14">
        <f t="shared" si="1"/>
        <v>44.9</v>
      </c>
      <c r="K22" s="11">
        <f t="shared" si="2"/>
        <v>16388.5</v>
      </c>
      <c r="L22" s="8">
        <f t="shared" si="3"/>
        <v>18031</v>
      </c>
      <c r="M22" s="8"/>
    </row>
    <row r="23" spans="1:13" s="21" customFormat="1" ht="12.75">
      <c r="A23" s="21">
        <v>14</v>
      </c>
      <c r="B23" s="21" t="s">
        <v>5</v>
      </c>
      <c r="C23" s="27" t="s">
        <v>13</v>
      </c>
      <c r="E23" s="60"/>
      <c r="G23" s="22"/>
      <c r="I23" s="24">
        <f>SUM(I9:I22)</f>
        <v>328423</v>
      </c>
      <c r="J23" s="25"/>
      <c r="K23" s="24">
        <f>SUM(K9:K22)</f>
        <v>251097</v>
      </c>
      <c r="L23" s="26">
        <f>SUM(L9:L22)</f>
        <v>77326</v>
      </c>
      <c r="M23" s="26"/>
    </row>
    <row r="24" spans="5:13" s="21" customFormat="1" ht="12.75">
      <c r="E24" s="24"/>
      <c r="G24" s="22"/>
      <c r="I24" s="24"/>
      <c r="J24" s="25"/>
      <c r="K24" s="24"/>
      <c r="L24" s="26"/>
      <c r="M24" s="26"/>
    </row>
    <row r="25" spans="1:13" s="9" customFormat="1" ht="12.75">
      <c r="A25" s="63"/>
      <c r="B25" s="9">
        <v>15120</v>
      </c>
      <c r="C25" s="9" t="s">
        <v>0</v>
      </c>
      <c r="D25" s="9" t="s">
        <v>14</v>
      </c>
      <c r="E25" s="11">
        <v>1</v>
      </c>
      <c r="F25" s="9">
        <v>29.6</v>
      </c>
      <c r="G25" s="10">
        <v>0</v>
      </c>
      <c r="H25" s="9">
        <v>365</v>
      </c>
      <c r="I25" s="11">
        <f>H25*F25</f>
        <v>10804</v>
      </c>
      <c r="J25" s="14">
        <f>F25-G25</f>
        <v>29.6</v>
      </c>
      <c r="K25" s="11">
        <f>J25*H25</f>
        <v>10804</v>
      </c>
      <c r="L25" s="8">
        <f>G25*H25</f>
        <v>0</v>
      </c>
      <c r="M25" s="8"/>
    </row>
    <row r="26" spans="1:13" s="9" customFormat="1" ht="12.75">
      <c r="A26" s="63"/>
      <c r="B26" s="9">
        <v>15121</v>
      </c>
      <c r="C26" s="9" t="s">
        <v>14</v>
      </c>
      <c r="D26" s="9" t="s">
        <v>0</v>
      </c>
      <c r="E26" s="11">
        <v>1</v>
      </c>
      <c r="F26" s="9">
        <v>29.6</v>
      </c>
      <c r="G26" s="10">
        <v>0</v>
      </c>
      <c r="H26" s="9">
        <v>365</v>
      </c>
      <c r="I26" s="11">
        <f>H26*F26</f>
        <v>10804</v>
      </c>
      <c r="J26" s="14">
        <f>F26-G26</f>
        <v>29.6</v>
      </c>
      <c r="K26" s="11">
        <f aca="true" t="shared" si="4" ref="K26:K34">J26*H26</f>
        <v>10804</v>
      </c>
      <c r="L26" s="8">
        <f aca="true" t="shared" si="5" ref="L26:L34">G26*H26</f>
        <v>0</v>
      </c>
      <c r="M26" s="8"/>
    </row>
    <row r="27" spans="1:13" s="9" customFormat="1" ht="12.75">
      <c r="A27" s="63"/>
      <c r="B27" s="9">
        <v>15122</v>
      </c>
      <c r="C27" s="9" t="s">
        <v>0</v>
      </c>
      <c r="D27" s="9" t="s">
        <v>14</v>
      </c>
      <c r="E27" s="11">
        <v>1</v>
      </c>
      <c r="F27" s="9">
        <v>29.6</v>
      </c>
      <c r="G27" s="10">
        <v>0</v>
      </c>
      <c r="H27" s="9">
        <v>365</v>
      </c>
      <c r="I27" s="11">
        <f>H27*F27</f>
        <v>10804</v>
      </c>
      <c r="J27" s="14">
        <f>F27-G27</f>
        <v>29.6</v>
      </c>
      <c r="K27" s="11">
        <f t="shared" si="4"/>
        <v>10804</v>
      </c>
      <c r="L27" s="8">
        <f t="shared" si="5"/>
        <v>0</v>
      </c>
      <c r="M27" s="8"/>
    </row>
    <row r="28" spans="1:13" s="9" customFormat="1" ht="12.75">
      <c r="A28" s="63"/>
      <c r="B28" s="9">
        <v>15123</v>
      </c>
      <c r="C28" s="9" t="s">
        <v>14</v>
      </c>
      <c r="D28" s="9" t="s">
        <v>0</v>
      </c>
      <c r="E28" s="11">
        <v>1</v>
      </c>
      <c r="F28" s="9">
        <v>29.6</v>
      </c>
      <c r="G28" s="10">
        <v>0</v>
      </c>
      <c r="H28" s="9">
        <v>365</v>
      </c>
      <c r="I28" s="11">
        <f aca="true" t="shared" si="6" ref="I28:I34">H28*F28</f>
        <v>10804</v>
      </c>
      <c r="J28" s="14">
        <f aca="true" t="shared" si="7" ref="J28:J34">F28-G28</f>
        <v>29.6</v>
      </c>
      <c r="K28" s="11">
        <f t="shared" si="4"/>
        <v>10804</v>
      </c>
      <c r="L28" s="8">
        <f t="shared" si="5"/>
        <v>0</v>
      </c>
      <c r="M28" s="8"/>
    </row>
    <row r="29" spans="1:13" s="9" customFormat="1" ht="12.75">
      <c r="A29" s="63"/>
      <c r="B29" s="9">
        <v>15124</v>
      </c>
      <c r="C29" s="9" t="s">
        <v>0</v>
      </c>
      <c r="D29" s="9" t="s">
        <v>14</v>
      </c>
      <c r="E29" s="11">
        <v>1</v>
      </c>
      <c r="F29" s="9">
        <v>29.6</v>
      </c>
      <c r="G29" s="10">
        <v>0</v>
      </c>
      <c r="H29" s="9">
        <v>365</v>
      </c>
      <c r="I29" s="11">
        <f t="shared" si="6"/>
        <v>10804</v>
      </c>
      <c r="J29" s="14">
        <f t="shared" si="7"/>
        <v>29.6</v>
      </c>
      <c r="K29" s="11">
        <f t="shared" si="4"/>
        <v>10804</v>
      </c>
      <c r="L29" s="8">
        <f t="shared" si="5"/>
        <v>0</v>
      </c>
      <c r="M29" s="8"/>
    </row>
    <row r="30" spans="1:13" s="9" customFormat="1" ht="12.75">
      <c r="A30" s="63"/>
      <c r="B30" s="9">
        <v>15125</v>
      </c>
      <c r="C30" s="9" t="s">
        <v>14</v>
      </c>
      <c r="D30" s="9" t="s">
        <v>0</v>
      </c>
      <c r="E30" s="11">
        <v>1</v>
      </c>
      <c r="F30" s="9">
        <v>29.6</v>
      </c>
      <c r="G30" s="10">
        <v>0</v>
      </c>
      <c r="H30" s="9">
        <v>365</v>
      </c>
      <c r="I30" s="11">
        <f t="shared" si="6"/>
        <v>10804</v>
      </c>
      <c r="J30" s="14">
        <f t="shared" si="7"/>
        <v>29.6</v>
      </c>
      <c r="K30" s="11">
        <f t="shared" si="4"/>
        <v>10804</v>
      </c>
      <c r="L30" s="8">
        <f t="shared" si="5"/>
        <v>0</v>
      </c>
      <c r="M30" s="8"/>
    </row>
    <row r="31" spans="1:13" s="9" customFormat="1" ht="12.75">
      <c r="A31" s="63"/>
      <c r="B31" s="9">
        <v>15126</v>
      </c>
      <c r="C31" s="9" t="s">
        <v>0</v>
      </c>
      <c r="D31" s="9" t="s">
        <v>14</v>
      </c>
      <c r="E31" s="11">
        <v>1</v>
      </c>
      <c r="F31" s="9">
        <v>29.6</v>
      </c>
      <c r="G31" s="10">
        <v>0</v>
      </c>
      <c r="H31" s="9">
        <v>365</v>
      </c>
      <c r="I31" s="11">
        <f t="shared" si="6"/>
        <v>10804</v>
      </c>
      <c r="J31" s="14">
        <f t="shared" si="7"/>
        <v>29.6</v>
      </c>
      <c r="K31" s="11">
        <f t="shared" si="4"/>
        <v>10804</v>
      </c>
      <c r="L31" s="8">
        <f t="shared" si="5"/>
        <v>0</v>
      </c>
      <c r="M31" s="8"/>
    </row>
    <row r="32" spans="1:13" s="9" customFormat="1" ht="12.75">
      <c r="A32" s="63"/>
      <c r="B32" s="9">
        <v>15127</v>
      </c>
      <c r="C32" s="9" t="s">
        <v>14</v>
      </c>
      <c r="D32" s="9" t="s">
        <v>0</v>
      </c>
      <c r="E32" s="11">
        <v>1</v>
      </c>
      <c r="F32" s="9">
        <v>29.6</v>
      </c>
      <c r="G32" s="10">
        <v>0</v>
      </c>
      <c r="H32" s="9">
        <v>365</v>
      </c>
      <c r="I32" s="11">
        <f t="shared" si="6"/>
        <v>10804</v>
      </c>
      <c r="J32" s="14">
        <f t="shared" si="7"/>
        <v>29.6</v>
      </c>
      <c r="K32" s="11">
        <f t="shared" si="4"/>
        <v>10804</v>
      </c>
      <c r="L32" s="8">
        <f t="shared" si="5"/>
        <v>0</v>
      </c>
      <c r="M32" s="8"/>
    </row>
    <row r="33" spans="1:13" s="9" customFormat="1" ht="12.75">
      <c r="A33" s="63"/>
      <c r="B33" s="9">
        <v>15128</v>
      </c>
      <c r="C33" s="9" t="s">
        <v>0</v>
      </c>
      <c r="D33" s="9" t="s">
        <v>14</v>
      </c>
      <c r="E33" s="11">
        <v>1</v>
      </c>
      <c r="F33" s="9">
        <v>29.6</v>
      </c>
      <c r="G33" s="10">
        <v>0</v>
      </c>
      <c r="H33" s="9">
        <v>365</v>
      </c>
      <c r="I33" s="11">
        <f t="shared" si="6"/>
        <v>10804</v>
      </c>
      <c r="J33" s="14">
        <f t="shared" si="7"/>
        <v>29.6</v>
      </c>
      <c r="K33" s="11">
        <f t="shared" si="4"/>
        <v>10804</v>
      </c>
      <c r="L33" s="8">
        <f t="shared" si="5"/>
        <v>0</v>
      </c>
      <c r="M33" s="8"/>
    </row>
    <row r="34" spans="1:13" s="9" customFormat="1" ht="12.75">
      <c r="A34" s="63"/>
      <c r="B34" s="9">
        <v>15129</v>
      </c>
      <c r="C34" s="9" t="s">
        <v>14</v>
      </c>
      <c r="D34" s="9" t="s">
        <v>0</v>
      </c>
      <c r="E34" s="11">
        <v>1</v>
      </c>
      <c r="F34" s="9">
        <v>29.6</v>
      </c>
      <c r="G34" s="10">
        <v>0</v>
      </c>
      <c r="H34" s="9">
        <v>365</v>
      </c>
      <c r="I34" s="11">
        <f t="shared" si="6"/>
        <v>10804</v>
      </c>
      <c r="J34" s="14">
        <f t="shared" si="7"/>
        <v>29.6</v>
      </c>
      <c r="K34" s="11">
        <f t="shared" si="4"/>
        <v>10804</v>
      </c>
      <c r="L34" s="8">
        <f t="shared" si="5"/>
        <v>0</v>
      </c>
      <c r="M34" s="8"/>
    </row>
    <row r="35" spans="1:13" s="21" customFormat="1" ht="12.75">
      <c r="A35" s="21">
        <v>10</v>
      </c>
      <c r="B35" s="21" t="s">
        <v>6</v>
      </c>
      <c r="C35" s="27" t="s">
        <v>15</v>
      </c>
      <c r="E35" s="60"/>
      <c r="G35" s="22"/>
      <c r="I35" s="24">
        <f>SUM(I25:I34)</f>
        <v>108040</v>
      </c>
      <c r="J35" s="25"/>
      <c r="K35" s="24">
        <f>SUM(K25:K34)</f>
        <v>108040</v>
      </c>
      <c r="L35" s="26">
        <f>SUM(L25:L34)</f>
        <v>0</v>
      </c>
      <c r="M35" s="26"/>
    </row>
    <row r="36" spans="5:13" s="21" customFormat="1" ht="12.75">
      <c r="E36" s="24"/>
      <c r="G36" s="22"/>
      <c r="I36" s="24"/>
      <c r="J36" s="25"/>
      <c r="K36" s="24"/>
      <c r="L36" s="26"/>
      <c r="M36" s="26"/>
    </row>
    <row r="37" spans="1:13" s="9" customFormat="1" ht="12.75">
      <c r="A37" s="63"/>
      <c r="B37" s="9">
        <v>15134</v>
      </c>
      <c r="C37" s="9" t="s">
        <v>16</v>
      </c>
      <c r="D37" s="9" t="s">
        <v>17</v>
      </c>
      <c r="E37" s="11">
        <v>1</v>
      </c>
      <c r="F37" s="9">
        <v>45.4</v>
      </c>
      <c r="G37" s="10">
        <v>5.5</v>
      </c>
      <c r="H37" s="9">
        <v>365</v>
      </c>
      <c r="I37" s="11">
        <f>H37*F37</f>
        <v>16571</v>
      </c>
      <c r="J37" s="14">
        <f>F37-G37</f>
        <v>39.9</v>
      </c>
      <c r="K37" s="11">
        <f>J37*H37</f>
        <v>14563.5</v>
      </c>
      <c r="L37" s="8">
        <f>G37*H37</f>
        <v>2007.5</v>
      </c>
      <c r="M37" s="8"/>
    </row>
    <row r="38" spans="1:13" s="9" customFormat="1" ht="12.75">
      <c r="A38" s="63"/>
      <c r="B38" s="9">
        <v>15135</v>
      </c>
      <c r="C38" s="9" t="s">
        <v>17</v>
      </c>
      <c r="D38" s="9" t="s">
        <v>18</v>
      </c>
      <c r="E38" s="11">
        <v>1</v>
      </c>
      <c r="F38" s="9">
        <v>51.8</v>
      </c>
      <c r="G38" s="10">
        <v>5.5</v>
      </c>
      <c r="H38" s="9">
        <v>365</v>
      </c>
      <c r="I38" s="11">
        <f aca="true" t="shared" si="8" ref="I38:I50">H38*F38</f>
        <v>18907</v>
      </c>
      <c r="J38" s="14">
        <f aca="true" t="shared" si="9" ref="J38:J50">F38-G38</f>
        <v>46.3</v>
      </c>
      <c r="K38" s="11">
        <f aca="true" t="shared" si="10" ref="K38:K50">J38*H38</f>
        <v>16899.5</v>
      </c>
      <c r="L38" s="8">
        <f aca="true" t="shared" si="11" ref="L38:L50">G38*H38</f>
        <v>2007.5</v>
      </c>
      <c r="M38" s="8"/>
    </row>
    <row r="39" spans="1:13" s="9" customFormat="1" ht="12.75">
      <c r="A39" s="63"/>
      <c r="B39" s="9">
        <v>15136</v>
      </c>
      <c r="C39" s="9" t="s">
        <v>18</v>
      </c>
      <c r="D39" s="9" t="s">
        <v>17</v>
      </c>
      <c r="E39" s="11">
        <v>1</v>
      </c>
      <c r="F39" s="9">
        <v>51.8</v>
      </c>
      <c r="G39" s="10">
        <v>5.5</v>
      </c>
      <c r="H39" s="9">
        <v>365</v>
      </c>
      <c r="I39" s="11">
        <f t="shared" si="8"/>
        <v>18907</v>
      </c>
      <c r="J39" s="14">
        <f t="shared" si="9"/>
        <v>46.3</v>
      </c>
      <c r="K39" s="11">
        <f t="shared" si="10"/>
        <v>16899.5</v>
      </c>
      <c r="L39" s="8">
        <f t="shared" si="11"/>
        <v>2007.5</v>
      </c>
      <c r="M39" s="8"/>
    </row>
    <row r="40" spans="1:13" s="9" customFormat="1" ht="12.75">
      <c r="A40" s="63"/>
      <c r="B40" s="9">
        <v>15137</v>
      </c>
      <c r="C40" s="9" t="s">
        <v>17</v>
      </c>
      <c r="D40" s="9" t="s">
        <v>18</v>
      </c>
      <c r="E40" s="11">
        <v>1</v>
      </c>
      <c r="F40" s="9">
        <v>51.8</v>
      </c>
      <c r="G40" s="10">
        <v>5.5</v>
      </c>
      <c r="H40" s="9">
        <v>365</v>
      </c>
      <c r="I40" s="11">
        <f t="shared" si="8"/>
        <v>18907</v>
      </c>
      <c r="J40" s="14">
        <f t="shared" si="9"/>
        <v>46.3</v>
      </c>
      <c r="K40" s="11">
        <f t="shared" si="10"/>
        <v>16899.5</v>
      </c>
      <c r="L40" s="8">
        <f t="shared" si="11"/>
        <v>2007.5</v>
      </c>
      <c r="M40" s="8"/>
    </row>
    <row r="41" spans="1:13" s="9" customFormat="1" ht="12.75">
      <c r="A41" s="63"/>
      <c r="B41" s="9">
        <v>15138</v>
      </c>
      <c r="C41" s="9" t="s">
        <v>18</v>
      </c>
      <c r="D41" s="9" t="s">
        <v>17</v>
      </c>
      <c r="E41" s="11">
        <v>1</v>
      </c>
      <c r="F41" s="9">
        <v>51.8</v>
      </c>
      <c r="G41" s="10">
        <v>5.5</v>
      </c>
      <c r="H41" s="9">
        <v>365</v>
      </c>
      <c r="I41" s="11">
        <f t="shared" si="8"/>
        <v>18907</v>
      </c>
      <c r="J41" s="14">
        <f t="shared" si="9"/>
        <v>46.3</v>
      </c>
      <c r="K41" s="11">
        <f t="shared" si="10"/>
        <v>16899.5</v>
      </c>
      <c r="L41" s="8">
        <f t="shared" si="11"/>
        <v>2007.5</v>
      </c>
      <c r="M41" s="8"/>
    </row>
    <row r="42" spans="1:13" s="9" customFormat="1" ht="12.75">
      <c r="A42" s="63"/>
      <c r="B42" s="9">
        <v>15139</v>
      </c>
      <c r="C42" s="9" t="s">
        <v>17</v>
      </c>
      <c r="D42" s="9" t="s">
        <v>18</v>
      </c>
      <c r="E42" s="11">
        <v>1</v>
      </c>
      <c r="F42" s="9">
        <v>51.8</v>
      </c>
      <c r="G42" s="10">
        <v>5.5</v>
      </c>
      <c r="H42" s="9">
        <v>365</v>
      </c>
      <c r="I42" s="11">
        <f t="shared" si="8"/>
        <v>18907</v>
      </c>
      <c r="J42" s="14">
        <f t="shared" si="9"/>
        <v>46.3</v>
      </c>
      <c r="K42" s="11">
        <f t="shared" si="10"/>
        <v>16899.5</v>
      </c>
      <c r="L42" s="8">
        <f t="shared" si="11"/>
        <v>2007.5</v>
      </c>
      <c r="M42" s="8"/>
    </row>
    <row r="43" spans="1:13" s="9" customFormat="1" ht="12.75">
      <c r="A43" s="63"/>
      <c r="B43" s="9">
        <v>15140</v>
      </c>
      <c r="C43" s="9" t="s">
        <v>18</v>
      </c>
      <c r="D43" s="9" t="s">
        <v>17</v>
      </c>
      <c r="E43" s="11">
        <v>1</v>
      </c>
      <c r="F43" s="9">
        <v>51.8</v>
      </c>
      <c r="G43" s="10">
        <v>5.5</v>
      </c>
      <c r="H43" s="9">
        <v>365</v>
      </c>
      <c r="I43" s="11">
        <f t="shared" si="8"/>
        <v>18907</v>
      </c>
      <c r="J43" s="14">
        <f t="shared" si="9"/>
        <v>46.3</v>
      </c>
      <c r="K43" s="11">
        <f t="shared" si="10"/>
        <v>16899.5</v>
      </c>
      <c r="L43" s="8">
        <f t="shared" si="11"/>
        <v>2007.5</v>
      </c>
      <c r="M43" s="8"/>
    </row>
    <row r="44" spans="1:13" s="9" customFormat="1" ht="12.75">
      <c r="A44" s="63"/>
      <c r="B44" s="9">
        <v>15141</v>
      </c>
      <c r="C44" s="9" t="s">
        <v>17</v>
      </c>
      <c r="D44" s="9" t="s">
        <v>18</v>
      </c>
      <c r="E44" s="11">
        <v>1</v>
      </c>
      <c r="F44" s="9">
        <v>51.8</v>
      </c>
      <c r="G44" s="10">
        <v>5.5</v>
      </c>
      <c r="H44" s="9">
        <v>365</v>
      </c>
      <c r="I44" s="11">
        <f t="shared" si="8"/>
        <v>18907</v>
      </c>
      <c r="J44" s="14">
        <f t="shared" si="9"/>
        <v>46.3</v>
      </c>
      <c r="K44" s="11">
        <f t="shared" si="10"/>
        <v>16899.5</v>
      </c>
      <c r="L44" s="8">
        <f t="shared" si="11"/>
        <v>2007.5</v>
      </c>
      <c r="M44" s="8"/>
    </row>
    <row r="45" spans="1:13" s="9" customFormat="1" ht="12.75">
      <c r="A45" s="63"/>
      <c r="B45" s="9">
        <v>15142</v>
      </c>
      <c r="C45" s="9" t="s">
        <v>18</v>
      </c>
      <c r="D45" s="9" t="s">
        <v>17</v>
      </c>
      <c r="E45" s="11">
        <v>1</v>
      </c>
      <c r="F45" s="9">
        <v>51.8</v>
      </c>
      <c r="G45" s="10">
        <v>5.5</v>
      </c>
      <c r="H45" s="9">
        <v>365</v>
      </c>
      <c r="I45" s="11">
        <f t="shared" si="8"/>
        <v>18907</v>
      </c>
      <c r="J45" s="14">
        <f t="shared" si="9"/>
        <v>46.3</v>
      </c>
      <c r="K45" s="11">
        <f t="shared" si="10"/>
        <v>16899.5</v>
      </c>
      <c r="L45" s="8">
        <f t="shared" si="11"/>
        <v>2007.5</v>
      </c>
      <c r="M45" s="8"/>
    </row>
    <row r="46" spans="1:13" s="9" customFormat="1" ht="12.75">
      <c r="A46" s="63"/>
      <c r="B46" s="9">
        <v>15143</v>
      </c>
      <c r="C46" s="9" t="s">
        <v>17</v>
      </c>
      <c r="D46" s="9" t="s">
        <v>16</v>
      </c>
      <c r="E46" s="11">
        <v>1</v>
      </c>
      <c r="F46" s="9">
        <v>45.4</v>
      </c>
      <c r="G46" s="10">
        <v>5.5</v>
      </c>
      <c r="H46" s="9">
        <v>365</v>
      </c>
      <c r="I46" s="11">
        <f>H46*F46</f>
        <v>16571</v>
      </c>
      <c r="J46" s="14">
        <f>F46-G46</f>
        <v>39.9</v>
      </c>
      <c r="K46" s="11">
        <f t="shared" si="10"/>
        <v>14563.5</v>
      </c>
      <c r="L46" s="8">
        <f t="shared" si="11"/>
        <v>2007.5</v>
      </c>
      <c r="M46" s="8"/>
    </row>
    <row r="47" spans="1:13" s="9" customFormat="1" ht="12.75">
      <c r="A47" s="63"/>
      <c r="B47" s="9">
        <v>15144</v>
      </c>
      <c r="C47" s="9" t="s">
        <v>18</v>
      </c>
      <c r="D47" s="9" t="s">
        <v>17</v>
      </c>
      <c r="E47" s="11">
        <v>1</v>
      </c>
      <c r="F47" s="9">
        <v>51.8</v>
      </c>
      <c r="G47" s="10">
        <v>5.5</v>
      </c>
      <c r="H47" s="9">
        <v>365</v>
      </c>
      <c r="I47" s="11">
        <f t="shared" si="8"/>
        <v>18907</v>
      </c>
      <c r="J47" s="14">
        <f t="shared" si="9"/>
        <v>46.3</v>
      </c>
      <c r="K47" s="11">
        <f t="shared" si="10"/>
        <v>16899.5</v>
      </c>
      <c r="L47" s="8">
        <f t="shared" si="11"/>
        <v>2007.5</v>
      </c>
      <c r="M47" s="8"/>
    </row>
    <row r="48" spans="1:13" s="9" customFormat="1" ht="12.75">
      <c r="A48" s="63"/>
      <c r="B48" s="9">
        <v>15145</v>
      </c>
      <c r="C48" s="9" t="s">
        <v>17</v>
      </c>
      <c r="D48" s="9" t="s">
        <v>18</v>
      </c>
      <c r="E48" s="11">
        <v>1</v>
      </c>
      <c r="F48" s="9">
        <v>51.8</v>
      </c>
      <c r="G48" s="10">
        <v>5.5</v>
      </c>
      <c r="H48" s="9">
        <v>365</v>
      </c>
      <c r="I48" s="11">
        <f t="shared" si="8"/>
        <v>18907</v>
      </c>
      <c r="J48" s="14">
        <f t="shared" si="9"/>
        <v>46.3</v>
      </c>
      <c r="K48" s="11">
        <f t="shared" si="10"/>
        <v>16899.5</v>
      </c>
      <c r="L48" s="8">
        <f t="shared" si="11"/>
        <v>2007.5</v>
      </c>
      <c r="M48" s="8"/>
    </row>
    <row r="49" spans="1:13" s="9" customFormat="1" ht="12.75">
      <c r="A49" s="63"/>
      <c r="B49" s="9">
        <v>15146</v>
      </c>
      <c r="C49" s="9" t="s">
        <v>18</v>
      </c>
      <c r="D49" s="9" t="s">
        <v>16</v>
      </c>
      <c r="E49" s="11"/>
      <c r="F49" s="9">
        <v>6.4</v>
      </c>
      <c r="G49" s="10">
        <v>0</v>
      </c>
      <c r="H49" s="9">
        <v>365</v>
      </c>
      <c r="I49" s="11">
        <f t="shared" si="8"/>
        <v>2336</v>
      </c>
      <c r="J49" s="14">
        <f t="shared" si="9"/>
        <v>6.4</v>
      </c>
      <c r="K49" s="11">
        <f t="shared" si="10"/>
        <v>2336</v>
      </c>
      <c r="L49" s="8">
        <f t="shared" si="11"/>
        <v>0</v>
      </c>
      <c r="M49" s="8"/>
    </row>
    <row r="50" spans="1:13" s="9" customFormat="1" ht="12.75">
      <c r="A50" s="63"/>
      <c r="B50" s="9">
        <v>15147</v>
      </c>
      <c r="C50" s="9" t="s">
        <v>16</v>
      </c>
      <c r="D50" s="9" t="s">
        <v>18</v>
      </c>
      <c r="E50" s="11"/>
      <c r="F50" s="9">
        <v>6.4</v>
      </c>
      <c r="G50" s="10">
        <v>0</v>
      </c>
      <c r="H50" s="9">
        <v>365</v>
      </c>
      <c r="I50" s="11">
        <f t="shared" si="8"/>
        <v>2336</v>
      </c>
      <c r="J50" s="14">
        <f t="shared" si="9"/>
        <v>6.4</v>
      </c>
      <c r="K50" s="11">
        <f t="shared" si="10"/>
        <v>2336</v>
      </c>
      <c r="L50" s="8">
        <f t="shared" si="11"/>
        <v>0</v>
      </c>
      <c r="M50" s="8"/>
    </row>
    <row r="51" spans="1:13" s="21" customFormat="1" ht="12.75">
      <c r="A51" s="21">
        <v>14</v>
      </c>
      <c r="B51" s="21" t="s">
        <v>5</v>
      </c>
      <c r="C51" s="27" t="s">
        <v>19</v>
      </c>
      <c r="E51" s="60"/>
      <c r="G51" s="22"/>
      <c r="I51" s="24">
        <f>SUM(I37:I50)</f>
        <v>226884</v>
      </c>
      <c r="J51" s="25"/>
      <c r="K51" s="24">
        <f>SUM(K37:K50)</f>
        <v>202794</v>
      </c>
      <c r="L51" s="26">
        <f>SUM(L37:L50)</f>
        <v>24090</v>
      </c>
      <c r="M51" s="26"/>
    </row>
    <row r="52" spans="5:13" s="21" customFormat="1" ht="12.75">
      <c r="E52" s="24"/>
      <c r="G52" s="22"/>
      <c r="I52" s="24"/>
      <c r="J52" s="25"/>
      <c r="K52" s="24"/>
      <c r="L52" s="26"/>
      <c r="M52" s="26"/>
    </row>
    <row r="53" spans="1:13" s="9" customFormat="1" ht="12.75">
      <c r="A53" s="63"/>
      <c r="B53" s="9">
        <v>15151</v>
      </c>
      <c r="C53" s="9" t="s">
        <v>20</v>
      </c>
      <c r="D53" s="9" t="s">
        <v>21</v>
      </c>
      <c r="E53" s="11">
        <v>1</v>
      </c>
      <c r="F53" s="9">
        <v>20.6</v>
      </c>
      <c r="G53" s="10">
        <v>0</v>
      </c>
      <c r="H53" s="9">
        <v>365</v>
      </c>
      <c r="I53" s="11">
        <f aca="true" t="shared" si="12" ref="I53:I62">H53*F53</f>
        <v>7519.000000000001</v>
      </c>
      <c r="J53" s="14">
        <f>F53-G53</f>
        <v>20.6</v>
      </c>
      <c r="K53" s="11">
        <f>J53*H53</f>
        <v>7519.000000000001</v>
      </c>
      <c r="L53" s="8">
        <f>G53*H53</f>
        <v>0</v>
      </c>
      <c r="M53" s="8"/>
    </row>
    <row r="54" spans="1:13" s="9" customFormat="1" ht="12.75">
      <c r="A54" s="63"/>
      <c r="B54" s="9">
        <v>15152</v>
      </c>
      <c r="C54" s="9" t="s">
        <v>21</v>
      </c>
      <c r="D54" s="9" t="s">
        <v>20</v>
      </c>
      <c r="E54" s="11">
        <v>1</v>
      </c>
      <c r="F54" s="9">
        <v>20.6</v>
      </c>
      <c r="G54" s="10">
        <v>0</v>
      </c>
      <c r="H54" s="9">
        <v>365</v>
      </c>
      <c r="I54" s="11">
        <f t="shared" si="12"/>
        <v>7519.000000000001</v>
      </c>
      <c r="J54" s="14">
        <f>F54-G54</f>
        <v>20.6</v>
      </c>
      <c r="K54" s="11">
        <f aca="true" t="shared" si="13" ref="K54:K62">J54*H54</f>
        <v>7519.000000000001</v>
      </c>
      <c r="L54" s="8">
        <f aca="true" t="shared" si="14" ref="L54:L62">G54*H54</f>
        <v>0</v>
      </c>
      <c r="M54" s="8"/>
    </row>
    <row r="55" spans="1:13" s="9" customFormat="1" ht="12.75">
      <c r="A55" s="63"/>
      <c r="B55" s="9" t="s">
        <v>55</v>
      </c>
      <c r="C55" s="9" t="s">
        <v>21</v>
      </c>
      <c r="D55" s="9" t="s">
        <v>22</v>
      </c>
      <c r="E55" s="11">
        <v>1</v>
      </c>
      <c r="F55" s="9">
        <v>40.4</v>
      </c>
      <c r="G55" s="10">
        <v>19.8</v>
      </c>
      <c r="H55" s="9">
        <v>365</v>
      </c>
      <c r="I55" s="11">
        <f t="shared" si="12"/>
        <v>14746</v>
      </c>
      <c r="J55" s="14">
        <f aca="true" t="shared" si="15" ref="J55:J60">F55-G55</f>
        <v>20.599999999999998</v>
      </c>
      <c r="K55" s="11">
        <f t="shared" si="13"/>
        <v>7518.999999999999</v>
      </c>
      <c r="L55" s="8">
        <f t="shared" si="14"/>
        <v>7227</v>
      </c>
      <c r="M55" s="8"/>
    </row>
    <row r="56" spans="1:13" s="9" customFormat="1" ht="12.75">
      <c r="A56" s="63"/>
      <c r="B56" s="9" t="s">
        <v>56</v>
      </c>
      <c r="C56" s="9" t="s">
        <v>22</v>
      </c>
      <c r="D56" s="9" t="s">
        <v>21</v>
      </c>
      <c r="E56" s="11">
        <v>1</v>
      </c>
      <c r="F56" s="9">
        <v>40.4</v>
      </c>
      <c r="G56" s="10">
        <v>19.8</v>
      </c>
      <c r="H56" s="9">
        <v>365</v>
      </c>
      <c r="I56" s="11">
        <f t="shared" si="12"/>
        <v>14746</v>
      </c>
      <c r="J56" s="14">
        <f t="shared" si="15"/>
        <v>20.599999999999998</v>
      </c>
      <c r="K56" s="11">
        <f t="shared" si="13"/>
        <v>7518.999999999999</v>
      </c>
      <c r="L56" s="8">
        <f t="shared" si="14"/>
        <v>7227</v>
      </c>
      <c r="M56" s="8"/>
    </row>
    <row r="57" spans="1:13" s="9" customFormat="1" ht="12.75">
      <c r="A57" s="63"/>
      <c r="B57" s="9">
        <v>15155</v>
      </c>
      <c r="C57" s="9" t="s">
        <v>20</v>
      </c>
      <c r="D57" s="9" t="s">
        <v>21</v>
      </c>
      <c r="E57" s="11">
        <v>1</v>
      </c>
      <c r="F57" s="9">
        <v>20.6</v>
      </c>
      <c r="G57" s="10">
        <v>0</v>
      </c>
      <c r="H57" s="9">
        <v>365</v>
      </c>
      <c r="I57" s="11">
        <f t="shared" si="12"/>
        <v>7519.000000000001</v>
      </c>
      <c r="J57" s="14">
        <f t="shared" si="15"/>
        <v>20.6</v>
      </c>
      <c r="K57" s="11">
        <f t="shared" si="13"/>
        <v>7519.000000000001</v>
      </c>
      <c r="L57" s="8">
        <f t="shared" si="14"/>
        <v>0</v>
      </c>
      <c r="M57" s="8"/>
    </row>
    <row r="58" spans="1:13" s="9" customFormat="1" ht="12.75">
      <c r="A58" s="63"/>
      <c r="B58" s="9">
        <v>15156</v>
      </c>
      <c r="C58" s="9" t="s">
        <v>21</v>
      </c>
      <c r="D58" s="9" t="s">
        <v>20</v>
      </c>
      <c r="E58" s="11">
        <v>1</v>
      </c>
      <c r="F58" s="9">
        <v>20.6</v>
      </c>
      <c r="G58" s="10">
        <v>0</v>
      </c>
      <c r="H58" s="9">
        <v>365</v>
      </c>
      <c r="I58" s="11">
        <f t="shared" si="12"/>
        <v>7519.000000000001</v>
      </c>
      <c r="J58" s="14">
        <f t="shared" si="15"/>
        <v>20.6</v>
      </c>
      <c r="K58" s="11">
        <f t="shared" si="13"/>
        <v>7519.000000000001</v>
      </c>
      <c r="L58" s="8">
        <f t="shared" si="14"/>
        <v>0</v>
      </c>
      <c r="M58" s="8"/>
    </row>
    <row r="59" spans="1:13" s="9" customFormat="1" ht="12.75">
      <c r="A59" s="63"/>
      <c r="B59" s="9" t="s">
        <v>57</v>
      </c>
      <c r="C59" s="9" t="s">
        <v>21</v>
      </c>
      <c r="D59" s="9" t="s">
        <v>22</v>
      </c>
      <c r="E59" s="11">
        <v>1</v>
      </c>
      <c r="F59" s="9">
        <v>40.4</v>
      </c>
      <c r="G59" s="10">
        <v>19.8</v>
      </c>
      <c r="H59" s="9">
        <v>365</v>
      </c>
      <c r="I59" s="11">
        <f t="shared" si="12"/>
        <v>14746</v>
      </c>
      <c r="J59" s="14">
        <f t="shared" si="15"/>
        <v>20.599999999999998</v>
      </c>
      <c r="K59" s="11">
        <f t="shared" si="13"/>
        <v>7518.999999999999</v>
      </c>
      <c r="L59" s="8">
        <f t="shared" si="14"/>
        <v>7227</v>
      </c>
      <c r="M59" s="8"/>
    </row>
    <row r="60" spans="1:13" s="9" customFormat="1" ht="12.75">
      <c r="A60" s="63"/>
      <c r="B60" s="9" t="s">
        <v>58</v>
      </c>
      <c r="C60" s="9" t="s">
        <v>22</v>
      </c>
      <c r="D60" s="9" t="s">
        <v>21</v>
      </c>
      <c r="E60" s="11">
        <v>1</v>
      </c>
      <c r="F60" s="9">
        <v>40.4</v>
      </c>
      <c r="G60" s="10">
        <v>19.8</v>
      </c>
      <c r="H60" s="9">
        <v>365</v>
      </c>
      <c r="I60" s="11">
        <f t="shared" si="12"/>
        <v>14746</v>
      </c>
      <c r="J60" s="14">
        <f t="shared" si="15"/>
        <v>20.599999999999998</v>
      </c>
      <c r="K60" s="11">
        <f t="shared" si="13"/>
        <v>7518.999999999999</v>
      </c>
      <c r="L60" s="8">
        <f t="shared" si="14"/>
        <v>7227</v>
      </c>
      <c r="M60" s="8"/>
    </row>
    <row r="61" spans="1:13" s="9" customFormat="1" ht="12.75">
      <c r="A61" s="63"/>
      <c r="B61" s="9" t="s">
        <v>59</v>
      </c>
      <c r="C61" s="9" t="s">
        <v>21</v>
      </c>
      <c r="D61" s="9" t="s">
        <v>60</v>
      </c>
      <c r="E61" s="11">
        <v>1</v>
      </c>
      <c r="F61" s="9">
        <v>46.7</v>
      </c>
      <c r="G61" s="10">
        <v>26.1</v>
      </c>
      <c r="H61" s="9">
        <v>365</v>
      </c>
      <c r="I61" s="11">
        <f t="shared" si="12"/>
        <v>17045.5</v>
      </c>
      <c r="J61" s="14">
        <f>F61-G61</f>
        <v>20.6</v>
      </c>
      <c r="K61" s="11">
        <f t="shared" si="13"/>
        <v>7519.000000000001</v>
      </c>
      <c r="L61" s="8">
        <f t="shared" si="14"/>
        <v>9526.5</v>
      </c>
      <c r="M61" s="8"/>
    </row>
    <row r="62" spans="1:13" s="9" customFormat="1" ht="12.75">
      <c r="A62" s="63"/>
      <c r="B62" s="9" t="s">
        <v>61</v>
      </c>
      <c r="C62" s="9" t="s">
        <v>60</v>
      </c>
      <c r="D62" s="9" t="s">
        <v>21</v>
      </c>
      <c r="E62" s="11">
        <v>1</v>
      </c>
      <c r="F62" s="9">
        <v>46.7</v>
      </c>
      <c r="G62" s="10">
        <v>26.1</v>
      </c>
      <c r="H62" s="9">
        <v>365</v>
      </c>
      <c r="I62" s="11">
        <f t="shared" si="12"/>
        <v>17045.5</v>
      </c>
      <c r="J62" s="14">
        <f>F62-G62</f>
        <v>20.6</v>
      </c>
      <c r="K62" s="11">
        <f t="shared" si="13"/>
        <v>7519.000000000001</v>
      </c>
      <c r="L62" s="8">
        <f t="shared" si="14"/>
        <v>9526.5</v>
      </c>
      <c r="M62" s="8"/>
    </row>
    <row r="63" spans="1:13" s="21" customFormat="1" ht="12.75">
      <c r="A63" s="21">
        <v>10</v>
      </c>
      <c r="B63" s="21" t="s">
        <v>6</v>
      </c>
      <c r="C63" s="27" t="s">
        <v>63</v>
      </c>
      <c r="E63" s="60"/>
      <c r="G63" s="22"/>
      <c r="I63" s="24">
        <f>SUM(I53:I62)</f>
        <v>123151</v>
      </c>
      <c r="J63" s="25"/>
      <c r="K63" s="24">
        <f>SUM(K53:K62)</f>
        <v>75190</v>
      </c>
      <c r="L63" s="26">
        <f>SUM(L53:L62)</f>
        <v>47961</v>
      </c>
      <c r="M63" s="26"/>
    </row>
    <row r="64" spans="5:13" s="21" customFormat="1" ht="12.75">
      <c r="E64" s="24"/>
      <c r="G64" s="22"/>
      <c r="I64" s="24"/>
      <c r="J64" s="25"/>
      <c r="K64" s="24"/>
      <c r="L64" s="26"/>
      <c r="M64" s="26"/>
    </row>
    <row r="65" spans="1:13" s="9" customFormat="1" ht="12.75">
      <c r="A65" s="63"/>
      <c r="B65" s="9">
        <v>15164</v>
      </c>
      <c r="C65" s="9" t="s">
        <v>64</v>
      </c>
      <c r="D65" s="9" t="s">
        <v>67</v>
      </c>
      <c r="E65" s="11"/>
      <c r="F65" s="9">
        <v>25</v>
      </c>
      <c r="G65" s="10">
        <v>0.8</v>
      </c>
      <c r="H65" s="9">
        <v>365</v>
      </c>
      <c r="I65" s="11">
        <f>H65*F65</f>
        <v>9125</v>
      </c>
      <c r="J65" s="14">
        <f>F65-G65</f>
        <v>24.2</v>
      </c>
      <c r="K65" s="11">
        <f>J65*H65</f>
        <v>8833</v>
      </c>
      <c r="L65" s="8">
        <f>G65*H65</f>
        <v>292</v>
      </c>
      <c r="M65" s="8"/>
    </row>
    <row r="66" spans="1:13" s="9" customFormat="1" ht="12.75">
      <c r="A66" s="63"/>
      <c r="B66" s="9">
        <v>15165</v>
      </c>
      <c r="C66" s="9" t="s">
        <v>65</v>
      </c>
      <c r="D66" s="9" t="s">
        <v>66</v>
      </c>
      <c r="E66" s="11">
        <v>1</v>
      </c>
      <c r="F66" s="9">
        <v>13.3</v>
      </c>
      <c r="G66" s="10">
        <v>0</v>
      </c>
      <c r="H66" s="9">
        <v>365</v>
      </c>
      <c r="I66" s="11">
        <f aca="true" t="shared" si="16" ref="I66:I73">H66*F66</f>
        <v>4854.5</v>
      </c>
      <c r="J66" s="14">
        <f aca="true" t="shared" si="17" ref="J66:J73">F66-G66</f>
        <v>13.3</v>
      </c>
      <c r="K66" s="11">
        <f aca="true" t="shared" si="18" ref="K66:K80">J66*H66</f>
        <v>4854.5</v>
      </c>
      <c r="L66" s="8">
        <f aca="true" t="shared" si="19" ref="L66:L80">G66*H66</f>
        <v>0</v>
      </c>
      <c r="M66" s="8"/>
    </row>
    <row r="67" spans="1:13" s="9" customFormat="1" ht="12.75">
      <c r="A67" s="63"/>
      <c r="B67" s="9">
        <v>15166</v>
      </c>
      <c r="C67" s="9" t="s">
        <v>66</v>
      </c>
      <c r="D67" s="9" t="s">
        <v>67</v>
      </c>
      <c r="E67" s="11">
        <v>1</v>
      </c>
      <c r="F67" s="9">
        <v>86.7</v>
      </c>
      <c r="G67" s="10">
        <v>0.8</v>
      </c>
      <c r="H67" s="9">
        <v>365</v>
      </c>
      <c r="I67" s="11">
        <f t="shared" si="16"/>
        <v>31645.5</v>
      </c>
      <c r="J67" s="14">
        <f t="shared" si="17"/>
        <v>85.9</v>
      </c>
      <c r="K67" s="11">
        <f t="shared" si="18"/>
        <v>31353.500000000004</v>
      </c>
      <c r="L67" s="8">
        <f t="shared" si="19"/>
        <v>292</v>
      </c>
      <c r="M67" s="8"/>
    </row>
    <row r="68" spans="1:13" s="9" customFormat="1" ht="12.75">
      <c r="A68" s="63"/>
      <c r="B68" s="9">
        <v>15167</v>
      </c>
      <c r="C68" s="9" t="s">
        <v>67</v>
      </c>
      <c r="D68" s="9" t="s">
        <v>66</v>
      </c>
      <c r="E68" s="11">
        <v>1</v>
      </c>
      <c r="F68" s="9">
        <v>86.7</v>
      </c>
      <c r="G68" s="10">
        <v>0.8</v>
      </c>
      <c r="H68" s="9">
        <v>365</v>
      </c>
      <c r="I68" s="11">
        <f t="shared" si="16"/>
        <v>31645.5</v>
      </c>
      <c r="J68" s="14">
        <f t="shared" si="17"/>
        <v>85.9</v>
      </c>
      <c r="K68" s="11">
        <f t="shared" si="18"/>
        <v>31353.500000000004</v>
      </c>
      <c r="L68" s="8">
        <f t="shared" si="19"/>
        <v>292</v>
      </c>
      <c r="M68" s="8"/>
    </row>
    <row r="69" spans="1:13" s="9" customFormat="1" ht="12.75">
      <c r="A69" s="63"/>
      <c r="B69" s="9">
        <v>15168</v>
      </c>
      <c r="C69" s="9" t="s">
        <v>66</v>
      </c>
      <c r="D69" s="9" t="s">
        <v>64</v>
      </c>
      <c r="E69" s="11">
        <v>1</v>
      </c>
      <c r="F69" s="9">
        <v>61.7</v>
      </c>
      <c r="G69" s="10">
        <v>0</v>
      </c>
      <c r="H69" s="9">
        <v>365</v>
      </c>
      <c r="I69" s="11">
        <f t="shared" si="16"/>
        <v>22520.5</v>
      </c>
      <c r="J69" s="14">
        <f t="shared" si="17"/>
        <v>61.7</v>
      </c>
      <c r="K69" s="11">
        <f t="shared" si="18"/>
        <v>22520.5</v>
      </c>
      <c r="L69" s="8">
        <f t="shared" si="19"/>
        <v>0</v>
      </c>
      <c r="M69" s="8"/>
    </row>
    <row r="70" spans="1:13" s="9" customFormat="1" ht="12.75">
      <c r="A70" s="63"/>
      <c r="B70" s="9">
        <v>15169</v>
      </c>
      <c r="C70" s="9" t="s">
        <v>67</v>
      </c>
      <c r="D70" s="9" t="s">
        <v>64</v>
      </c>
      <c r="E70" s="11"/>
      <c r="F70" s="9">
        <v>25</v>
      </c>
      <c r="G70" s="10">
        <v>0.8</v>
      </c>
      <c r="H70" s="9">
        <v>365</v>
      </c>
      <c r="I70" s="11">
        <f t="shared" si="16"/>
        <v>9125</v>
      </c>
      <c r="J70" s="14">
        <f t="shared" si="17"/>
        <v>24.2</v>
      </c>
      <c r="K70" s="11">
        <f t="shared" si="18"/>
        <v>8833</v>
      </c>
      <c r="L70" s="8">
        <f t="shared" si="19"/>
        <v>292</v>
      </c>
      <c r="M70" s="8"/>
    </row>
    <row r="71" spans="1:13" s="9" customFormat="1" ht="12.75">
      <c r="A71" s="63"/>
      <c r="B71" s="9">
        <v>15170</v>
      </c>
      <c r="C71" s="9" t="s">
        <v>66</v>
      </c>
      <c r="D71" s="9" t="s">
        <v>68</v>
      </c>
      <c r="E71" s="11">
        <v>1</v>
      </c>
      <c r="F71" s="9">
        <v>130.1</v>
      </c>
      <c r="G71" s="10">
        <v>44.2</v>
      </c>
      <c r="H71" s="9">
        <v>365</v>
      </c>
      <c r="I71" s="11">
        <f t="shared" si="16"/>
        <v>47486.5</v>
      </c>
      <c r="J71" s="14">
        <f t="shared" si="17"/>
        <v>85.89999999999999</v>
      </c>
      <c r="K71" s="11">
        <f t="shared" si="18"/>
        <v>31353.499999999996</v>
      </c>
      <c r="L71" s="8">
        <f t="shared" si="19"/>
        <v>16133.000000000002</v>
      </c>
      <c r="M71" s="8"/>
    </row>
    <row r="72" spans="1:13" s="9" customFormat="1" ht="12.75">
      <c r="A72" s="63"/>
      <c r="B72" s="9">
        <v>15171</v>
      </c>
      <c r="C72" s="9" t="s">
        <v>64</v>
      </c>
      <c r="D72" s="9" t="s">
        <v>66</v>
      </c>
      <c r="E72" s="11">
        <v>1</v>
      </c>
      <c r="F72" s="9">
        <v>61.7</v>
      </c>
      <c r="G72" s="10">
        <v>0</v>
      </c>
      <c r="H72" s="9">
        <v>365</v>
      </c>
      <c r="I72" s="11">
        <f t="shared" si="16"/>
        <v>22520.5</v>
      </c>
      <c r="J72" s="14">
        <f t="shared" si="17"/>
        <v>61.7</v>
      </c>
      <c r="K72" s="11">
        <f t="shared" si="18"/>
        <v>22520.5</v>
      </c>
      <c r="L72" s="8">
        <f t="shared" si="19"/>
        <v>0</v>
      </c>
      <c r="M72" s="8"/>
    </row>
    <row r="73" spans="1:13" s="9" customFormat="1" ht="12.75">
      <c r="A73" s="63"/>
      <c r="B73" s="9">
        <v>15172</v>
      </c>
      <c r="C73" s="9" t="s">
        <v>66</v>
      </c>
      <c r="D73" s="9" t="s">
        <v>64</v>
      </c>
      <c r="E73" s="11">
        <v>1</v>
      </c>
      <c r="F73" s="9">
        <v>61.7</v>
      </c>
      <c r="G73" s="10">
        <v>0</v>
      </c>
      <c r="H73" s="9">
        <v>365</v>
      </c>
      <c r="I73" s="11">
        <f t="shared" si="16"/>
        <v>22520.5</v>
      </c>
      <c r="J73" s="14">
        <f t="shared" si="17"/>
        <v>61.7</v>
      </c>
      <c r="K73" s="11">
        <f t="shared" si="18"/>
        <v>22520.5</v>
      </c>
      <c r="L73" s="8">
        <f t="shared" si="19"/>
        <v>0</v>
      </c>
      <c r="M73" s="8"/>
    </row>
    <row r="74" spans="1:13" s="9" customFormat="1" ht="12.75">
      <c r="A74" s="63"/>
      <c r="B74" s="9">
        <v>15173</v>
      </c>
      <c r="C74" s="9" t="s">
        <v>64</v>
      </c>
      <c r="D74" s="9" t="s">
        <v>66</v>
      </c>
      <c r="E74" s="11">
        <v>1</v>
      </c>
      <c r="F74" s="9">
        <v>61.7</v>
      </c>
      <c r="G74" s="10">
        <v>0</v>
      </c>
      <c r="H74" s="9">
        <v>365</v>
      </c>
      <c r="I74" s="11">
        <f>H74*F74</f>
        <v>22520.5</v>
      </c>
      <c r="J74" s="14">
        <f>F74-G74</f>
        <v>61.7</v>
      </c>
      <c r="K74" s="11">
        <f t="shared" si="18"/>
        <v>22520.5</v>
      </c>
      <c r="L74" s="8">
        <f t="shared" si="19"/>
        <v>0</v>
      </c>
      <c r="M74" s="8"/>
    </row>
    <row r="75" spans="1:13" s="9" customFormat="1" ht="12.75">
      <c r="A75" s="63"/>
      <c r="B75" s="9">
        <v>15174</v>
      </c>
      <c r="C75" s="9" t="s">
        <v>66</v>
      </c>
      <c r="D75" s="9" t="s">
        <v>64</v>
      </c>
      <c r="E75" s="11">
        <v>1</v>
      </c>
      <c r="F75" s="9">
        <v>61.7</v>
      </c>
      <c r="G75" s="10">
        <v>0</v>
      </c>
      <c r="H75" s="9">
        <v>365</v>
      </c>
      <c r="I75" s="11">
        <f aca="true" t="shared" si="20" ref="I75:I80">H75*F75</f>
        <v>22520.5</v>
      </c>
      <c r="J75" s="14">
        <f aca="true" t="shared" si="21" ref="J75:J80">F75-G75</f>
        <v>61.7</v>
      </c>
      <c r="K75" s="11">
        <f t="shared" si="18"/>
        <v>22520.5</v>
      </c>
      <c r="L75" s="8">
        <f t="shared" si="19"/>
        <v>0</v>
      </c>
      <c r="M75" s="8"/>
    </row>
    <row r="76" spans="1:13" s="9" customFormat="1" ht="12.75">
      <c r="A76" s="63"/>
      <c r="B76" s="9">
        <v>15175</v>
      </c>
      <c r="C76" s="9" t="s">
        <v>64</v>
      </c>
      <c r="D76" s="9" t="s">
        <v>66</v>
      </c>
      <c r="E76" s="11">
        <v>1</v>
      </c>
      <c r="F76" s="9">
        <v>61.7</v>
      </c>
      <c r="G76" s="10">
        <v>0</v>
      </c>
      <c r="H76" s="9">
        <v>365</v>
      </c>
      <c r="I76" s="11">
        <f t="shared" si="20"/>
        <v>22520.5</v>
      </c>
      <c r="J76" s="14">
        <f t="shared" si="21"/>
        <v>61.7</v>
      </c>
      <c r="K76" s="11">
        <f t="shared" si="18"/>
        <v>22520.5</v>
      </c>
      <c r="L76" s="8">
        <f t="shared" si="19"/>
        <v>0</v>
      </c>
      <c r="M76" s="8"/>
    </row>
    <row r="77" spans="1:13" s="9" customFormat="1" ht="12.75">
      <c r="A77" s="63"/>
      <c r="B77" s="9">
        <v>15176</v>
      </c>
      <c r="C77" s="9" t="s">
        <v>66</v>
      </c>
      <c r="D77" s="9" t="s">
        <v>65</v>
      </c>
      <c r="E77" s="11">
        <v>1</v>
      </c>
      <c r="F77" s="9">
        <v>13.3</v>
      </c>
      <c r="G77" s="10">
        <v>0</v>
      </c>
      <c r="H77" s="9">
        <v>365</v>
      </c>
      <c r="I77" s="11">
        <f>H77*F77</f>
        <v>4854.5</v>
      </c>
      <c r="J77" s="14">
        <f>F77-G77</f>
        <v>13.3</v>
      </c>
      <c r="K77" s="11">
        <f t="shared" si="18"/>
        <v>4854.5</v>
      </c>
      <c r="L77" s="8">
        <f t="shared" si="19"/>
        <v>0</v>
      </c>
      <c r="M77" s="8"/>
    </row>
    <row r="78" spans="1:13" s="9" customFormat="1" ht="12.75">
      <c r="A78" s="63"/>
      <c r="B78" s="9">
        <v>15177</v>
      </c>
      <c r="C78" s="9" t="s">
        <v>68</v>
      </c>
      <c r="D78" s="9" t="s">
        <v>66</v>
      </c>
      <c r="E78" s="11">
        <v>1</v>
      </c>
      <c r="F78" s="9">
        <v>130.1</v>
      </c>
      <c r="G78" s="10">
        <v>44.2</v>
      </c>
      <c r="H78" s="9">
        <v>365</v>
      </c>
      <c r="I78" s="11">
        <f>H78*F78</f>
        <v>47486.5</v>
      </c>
      <c r="J78" s="14">
        <f>F78-G78</f>
        <v>85.89999999999999</v>
      </c>
      <c r="K78" s="11">
        <f t="shared" si="18"/>
        <v>31353.499999999996</v>
      </c>
      <c r="L78" s="8">
        <f t="shared" si="19"/>
        <v>16133.000000000002</v>
      </c>
      <c r="M78" s="8"/>
    </row>
    <row r="79" spans="1:13" s="9" customFormat="1" ht="12.75">
      <c r="A79" s="63"/>
      <c r="B79" s="9">
        <v>15178</v>
      </c>
      <c r="C79" s="9" t="s">
        <v>64</v>
      </c>
      <c r="D79" s="9" t="s">
        <v>69</v>
      </c>
      <c r="E79" s="11">
        <v>1</v>
      </c>
      <c r="F79" s="9">
        <v>162.7</v>
      </c>
      <c r="G79" s="10">
        <v>93.6</v>
      </c>
      <c r="H79" s="9">
        <v>365</v>
      </c>
      <c r="I79" s="11">
        <f t="shared" si="20"/>
        <v>59385.49999999999</v>
      </c>
      <c r="J79" s="14">
        <f t="shared" si="21"/>
        <v>69.1</v>
      </c>
      <c r="K79" s="11">
        <f t="shared" si="18"/>
        <v>25221.499999999996</v>
      </c>
      <c r="L79" s="8">
        <f t="shared" si="19"/>
        <v>34164</v>
      </c>
      <c r="M79" s="8"/>
    </row>
    <row r="80" spans="1:13" s="9" customFormat="1" ht="12.75">
      <c r="A80" s="63"/>
      <c r="B80" s="9">
        <v>15179</v>
      </c>
      <c r="C80" s="9" t="s">
        <v>69</v>
      </c>
      <c r="D80" s="9" t="s">
        <v>64</v>
      </c>
      <c r="E80" s="11">
        <v>1</v>
      </c>
      <c r="F80" s="9">
        <v>162.7</v>
      </c>
      <c r="G80" s="10">
        <v>93.6</v>
      </c>
      <c r="H80" s="9">
        <v>365</v>
      </c>
      <c r="I80" s="11">
        <f t="shared" si="20"/>
        <v>59385.49999999999</v>
      </c>
      <c r="J80" s="14">
        <f t="shared" si="21"/>
        <v>69.1</v>
      </c>
      <c r="K80" s="11">
        <f t="shared" si="18"/>
        <v>25221.499999999996</v>
      </c>
      <c r="L80" s="8">
        <f t="shared" si="19"/>
        <v>34164</v>
      </c>
      <c r="M80" s="8"/>
    </row>
    <row r="81" spans="1:13" s="21" customFormat="1" ht="12.75">
      <c r="A81" s="21">
        <v>16</v>
      </c>
      <c r="B81" s="21" t="s">
        <v>72</v>
      </c>
      <c r="C81" s="27" t="s">
        <v>70</v>
      </c>
      <c r="E81" s="60"/>
      <c r="G81" s="22"/>
      <c r="I81" s="24">
        <f>SUM(I65:I80)</f>
        <v>440117</v>
      </c>
      <c r="J81" s="25"/>
      <c r="K81" s="24">
        <f>SUM(K65:K80)</f>
        <v>338355</v>
      </c>
      <c r="L81" s="26">
        <f>SUM(L65:L80)</f>
        <v>101762</v>
      </c>
      <c r="M81" s="26"/>
    </row>
    <row r="82" spans="5:13" s="21" customFormat="1" ht="12.75">
      <c r="E82" s="24"/>
      <c r="G82" s="22"/>
      <c r="I82" s="24"/>
      <c r="J82" s="25"/>
      <c r="K82" s="24"/>
      <c r="L82" s="26"/>
      <c r="M82" s="26"/>
    </row>
    <row r="83" spans="5:13" s="21" customFormat="1" ht="12.75">
      <c r="E83" s="24"/>
      <c r="G83" s="22"/>
      <c r="I83" s="24"/>
      <c r="J83" s="25"/>
      <c r="K83" s="24"/>
      <c r="L83" s="26"/>
      <c r="M83" s="26"/>
    </row>
    <row r="84" spans="3:13" s="60" customFormat="1" ht="12.75">
      <c r="C84" s="60" t="s">
        <v>7</v>
      </c>
      <c r="G84" s="61"/>
      <c r="I84" s="60">
        <f>I8+I6</f>
        <v>1370060</v>
      </c>
      <c r="J84" s="62"/>
      <c r="K84" s="60">
        <f>K8+K6</f>
        <v>975476</v>
      </c>
      <c r="L84" s="61">
        <f>L8+L6</f>
        <v>394584</v>
      </c>
      <c r="M84" s="61"/>
    </row>
    <row r="85" spans="5:13" s="21" customFormat="1" ht="12.75">
      <c r="E85" s="24"/>
      <c r="G85" s="22"/>
      <c r="I85" s="24"/>
      <c r="J85" s="25"/>
      <c r="K85" s="24"/>
      <c r="L85" s="26"/>
      <c r="M85" s="26"/>
    </row>
    <row r="86" spans="5:13" s="21" customFormat="1" ht="12.75">
      <c r="E86" s="24"/>
      <c r="G86" s="22"/>
      <c r="I86" s="24"/>
      <c r="J86" s="25"/>
      <c r="K86" s="24"/>
      <c r="L86" s="26"/>
      <c r="M86" s="26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</cp:lastModifiedBy>
  <cp:lastPrinted>2011-03-24T09:36:13Z</cp:lastPrinted>
  <dcterms:created xsi:type="dcterms:W3CDTF">1996-10-14T23:33:28Z</dcterms:created>
  <dcterms:modified xsi:type="dcterms:W3CDTF">2011-03-24T09:36:26Z</dcterms:modified>
  <cp:category/>
  <cp:version/>
  <cp:contentType/>
  <cp:contentStatus/>
</cp:coreProperties>
</file>